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ocuments\PROJETOS PARA EXECUTAR 2025\Iluminação campo Flor da Serra\Projeto Giovane\"/>
    </mc:Choice>
  </mc:AlternateContent>
  <xr:revisionPtr revIDLastSave="0" documentId="13_ncr:1_{712B55F5-1F96-427D-BD8B-E2CDF366D176}" xr6:coauthVersionLast="47" xr6:coauthVersionMax="47" xr10:uidLastSave="{00000000-0000-0000-0000-000000000000}"/>
  <bookViews>
    <workbookView xWindow="-108" yWindow="-108" windowWidth="23256" windowHeight="13896" tabRatio="601" xr2:uid="{00000000-000D-0000-FFFF-FFFF00000000}"/>
  </bookViews>
  <sheets>
    <sheet name="Orçamento Final" sheetId="26" r:id="rId1"/>
    <sheet name="cotações" sheetId="28" r:id="rId2"/>
    <sheet name="Cronograma" sheetId="23" r:id="rId3"/>
  </sheets>
  <definedNames>
    <definedName name="_xlnm.Print_Area" localSheetId="2">Cronograma!$A$4:$L$28</definedName>
    <definedName name="_xlnm.Print_Area" localSheetId="0">'Orçamento Final'!$A$1:$H$89</definedName>
    <definedName name="_xlnm.Print_Titles" localSheetId="0">'Orçamento Final'!$1:$9</definedName>
  </definedNames>
  <calcPr calcId="191029"/>
  <fileRecoveryPr repairLoad="1"/>
</workbook>
</file>

<file path=xl/calcChain.xml><?xml version="1.0" encoding="utf-8"?>
<calcChain xmlns="http://schemas.openxmlformats.org/spreadsheetml/2006/main">
  <c r="G77" i="26" l="1"/>
  <c r="F77" i="26"/>
  <c r="F76" i="26"/>
  <c r="G76" i="26" s="1"/>
  <c r="F75" i="26" l="1"/>
  <c r="G75" i="26" s="1"/>
  <c r="G48" i="26" s="1"/>
  <c r="F74" i="26"/>
  <c r="G74" i="26" s="1"/>
  <c r="F73" i="26"/>
  <c r="G73" i="26" s="1"/>
  <c r="F32" i="26"/>
  <c r="G32" i="26" s="1"/>
  <c r="F70" i="26"/>
  <c r="G70" i="26" s="1"/>
  <c r="F72" i="26"/>
  <c r="G72" i="26" s="1"/>
  <c r="F71" i="26"/>
  <c r="G71" i="26" s="1"/>
  <c r="F69" i="26"/>
  <c r="G69" i="26" s="1"/>
  <c r="F68" i="26"/>
  <c r="G68" i="26" s="1"/>
  <c r="F67" i="26"/>
  <c r="G67" i="26" s="1"/>
  <c r="F66" i="26"/>
  <c r="G66" i="26" s="1"/>
  <c r="F65" i="26"/>
  <c r="G65" i="26" s="1"/>
  <c r="F64" i="26"/>
  <c r="G64" i="26" s="1"/>
  <c r="F63" i="26"/>
  <c r="G63" i="26" s="1"/>
  <c r="F62" i="26"/>
  <c r="G62" i="26" s="1"/>
  <c r="F61" i="26"/>
  <c r="G61" i="26" s="1"/>
  <c r="F60" i="26"/>
  <c r="G60" i="26" s="1"/>
  <c r="F59" i="26"/>
  <c r="G59" i="26" s="1"/>
  <c r="F58" i="26"/>
  <c r="G58" i="26" s="1"/>
  <c r="F57" i="26"/>
  <c r="G57" i="26" s="1"/>
  <c r="F56" i="26"/>
  <c r="G56" i="26" s="1"/>
  <c r="F55" i="26"/>
  <c r="G55" i="26" s="1"/>
  <c r="F54" i="26"/>
  <c r="G54" i="26" s="1"/>
  <c r="F53" i="26"/>
  <c r="G53" i="26" s="1"/>
  <c r="F52" i="26"/>
  <c r="G52" i="26" s="1"/>
  <c r="F51" i="26"/>
  <c r="G51" i="26" s="1"/>
  <c r="F50" i="26"/>
  <c r="G50" i="26" s="1"/>
  <c r="F49" i="26"/>
  <c r="G49" i="26" s="1"/>
  <c r="F23" i="26"/>
  <c r="G23" i="26" s="1"/>
  <c r="F22" i="26"/>
  <c r="G22" i="26" s="1"/>
  <c r="F21" i="26"/>
  <c r="G21" i="26" s="1"/>
  <c r="F20" i="26"/>
  <c r="G20" i="26" s="1"/>
  <c r="F38" i="26"/>
  <c r="G38" i="26" s="1"/>
  <c r="F35" i="26"/>
  <c r="G35" i="26" s="1"/>
  <c r="F37" i="26"/>
  <c r="G37" i="26" s="1"/>
  <c r="F36" i="26"/>
  <c r="G36" i="26" s="1"/>
  <c r="F33" i="26"/>
  <c r="G33" i="26" s="1"/>
  <c r="F46" i="26"/>
  <c r="G46" i="26" s="1"/>
  <c r="F45" i="26"/>
  <c r="G45" i="26" s="1"/>
  <c r="F44" i="26"/>
  <c r="G44" i="26" s="1"/>
  <c r="F43" i="26"/>
  <c r="G43" i="26" s="1"/>
  <c r="F42" i="26"/>
  <c r="G42" i="26" s="1"/>
  <c r="F41" i="26"/>
  <c r="G41" i="26" s="1"/>
  <c r="F40" i="26"/>
  <c r="G40" i="26" s="1"/>
  <c r="F39" i="26"/>
  <c r="G39" i="26" s="1"/>
  <c r="F34" i="26"/>
  <c r="G34" i="26" s="1"/>
  <c r="F27" i="26"/>
  <c r="G27" i="26" s="1"/>
  <c r="B13" i="23"/>
  <c r="B11" i="23"/>
  <c r="B12" i="23"/>
  <c r="F31" i="26" l="1"/>
  <c r="G31" i="26" s="1"/>
  <c r="F18" i="26"/>
  <c r="F19" i="26"/>
  <c r="F24" i="26"/>
  <c r="F25" i="26"/>
  <c r="F26" i="26"/>
  <c r="F28" i="26"/>
  <c r="F29" i="26"/>
  <c r="F30" i="26"/>
  <c r="F17" i="26"/>
  <c r="F12" i="26"/>
  <c r="F15" i="26"/>
  <c r="F16" i="26"/>
  <c r="F11" i="26"/>
  <c r="G26" i="26" l="1"/>
  <c r="G29" i="26"/>
  <c r="G24" i="26"/>
  <c r="L13" i="23"/>
  <c r="G19" i="26"/>
  <c r="G17" i="26"/>
  <c r="G18" i="26"/>
  <c r="G25" i="26"/>
  <c r="G28" i="26"/>
  <c r="G30" i="26"/>
  <c r="G12" i="26"/>
  <c r="G15" i="26"/>
  <c r="G16" i="26"/>
  <c r="G11" i="26"/>
  <c r="G13" i="23" l="1"/>
  <c r="E13" i="23"/>
  <c r="G14" i="26"/>
  <c r="G10" i="26"/>
  <c r="G79" i="26" l="1"/>
  <c r="L11" i="23"/>
  <c r="L12" i="23"/>
  <c r="C12" i="23" s="1"/>
  <c r="E15" i="23" l="1"/>
  <c r="C11" i="23"/>
  <c r="G15" i="23"/>
  <c r="I15" i="23"/>
  <c r="C15" i="23" l="1"/>
  <c r="C16" i="23" s="1"/>
  <c r="E16" i="23" s="1"/>
  <c r="G16" i="23" s="1"/>
  <c r="I16" i="23" s="1"/>
  <c r="L15" i="23"/>
  <c r="K11" i="23" l="1"/>
  <c r="K13" i="23"/>
  <c r="K12" i="23"/>
  <c r="I17" i="23"/>
  <c r="G17" i="23"/>
  <c r="E17" i="23"/>
  <c r="C17" i="23"/>
  <c r="C18" i="23" s="1"/>
  <c r="K15" i="23" l="1"/>
  <c r="E18" i="23"/>
  <c r="G18" i="23" s="1"/>
  <c r="I18" i="23" s="1"/>
</calcChain>
</file>

<file path=xl/sharedStrings.xml><?xml version="1.0" encoding="utf-8"?>
<sst xmlns="http://schemas.openxmlformats.org/spreadsheetml/2006/main" count="333" uniqueCount="222">
  <si>
    <t>m²</t>
  </si>
  <si>
    <t>m</t>
  </si>
  <si>
    <t>TOTAL</t>
  </si>
  <si>
    <t xml:space="preserve"> </t>
  </si>
  <si>
    <t>DISCRIMINAÇÃO</t>
  </si>
  <si>
    <t>R$</t>
  </si>
  <si>
    <t>%</t>
  </si>
  <si>
    <t>SIMPLES   R$</t>
  </si>
  <si>
    <t>ACUMULADO  R$</t>
  </si>
  <si>
    <t>SIMPLES  %</t>
  </si>
  <si>
    <t>ACUMULADO %</t>
  </si>
  <si>
    <t>PERÍODO (MÊS)</t>
  </si>
  <si>
    <t>ITEM</t>
  </si>
  <si>
    <t>UNID</t>
  </si>
  <si>
    <t>QUANT.</t>
  </si>
  <si>
    <t>1.0</t>
  </si>
  <si>
    <t>SERVIÇOS PRELIMINARES</t>
  </si>
  <si>
    <t>1.1</t>
  </si>
  <si>
    <t>1.2</t>
  </si>
  <si>
    <t>2.0</t>
  </si>
  <si>
    <t>2.1</t>
  </si>
  <si>
    <t>2.2</t>
  </si>
  <si>
    <t>3.0</t>
  </si>
  <si>
    <t>3.1</t>
  </si>
  <si>
    <t>_____________________________________</t>
  </si>
  <si>
    <t>2.3</t>
  </si>
  <si>
    <t>CREA/SC e CAU/SC</t>
  </si>
  <si>
    <t>3.4</t>
  </si>
  <si>
    <t>2.4</t>
  </si>
  <si>
    <t>2.5</t>
  </si>
  <si>
    <t>2.6</t>
  </si>
  <si>
    <t>3.5</t>
  </si>
  <si>
    <t>3.6</t>
  </si>
  <si>
    <t>3.7</t>
  </si>
  <si>
    <t>3.8</t>
  </si>
  <si>
    <t>3.9</t>
  </si>
  <si>
    <t>87775 - Sinapi - C</t>
  </si>
  <si>
    <t>3.10</t>
  </si>
  <si>
    <t>98689 - Sinapi - C</t>
  </si>
  <si>
    <t>PREFEITURA MUNICIPAL DE BANDEIRANTE</t>
  </si>
  <si>
    <r>
      <t xml:space="preserve">Proprietário: </t>
    </r>
    <r>
      <rPr>
        <sz val="11"/>
        <rFont val="Times New Roman"/>
        <family val="1"/>
      </rPr>
      <t>Prefeitura Municipal de Bandeirante</t>
    </r>
  </si>
  <si>
    <t xml:space="preserve">Referência: </t>
  </si>
  <si>
    <t xml:space="preserve">BDI </t>
  </si>
  <si>
    <t>VALOR UNITÁRIO SEM BDI (R$)</t>
  </si>
  <si>
    <t>VALOR UNITÁRIO COM BDI (R$)</t>
  </si>
  <si>
    <t>VALOR TOTAL (R$)</t>
  </si>
  <si>
    <t>REFERÊNCIA</t>
  </si>
  <si>
    <t>DESCRIÇÃO</t>
  </si>
  <si>
    <t>ORÇAMENTO DE OBRA</t>
  </si>
  <si>
    <t>103689 - Sinapi - C</t>
  </si>
  <si>
    <t>3.2</t>
  </si>
  <si>
    <t>3.3</t>
  </si>
  <si>
    <t>VALOR TOTAL DA OBRA</t>
  </si>
  <si>
    <t>87905 - Sinapi - C</t>
  </si>
  <si>
    <t xml:space="preserve">    CRONOGRAMA FÍSICO-FINANCEIRO</t>
  </si>
  <si>
    <r>
      <t xml:space="preserve">Proprietário: </t>
    </r>
    <r>
      <rPr>
        <sz val="10"/>
        <rFont val="Times New Roman"/>
        <family val="1"/>
      </rPr>
      <t>Prefeitura Municipal de Bandeirante</t>
    </r>
  </si>
  <si>
    <t>und</t>
  </si>
  <si>
    <t xml:space="preserve">Município de Bandeirante </t>
  </si>
  <si>
    <t>CNPJ n° 01.612.528/0001-34</t>
  </si>
  <si>
    <t>2.7</t>
  </si>
  <si>
    <t>2.8</t>
  </si>
  <si>
    <t>2.9</t>
  </si>
  <si>
    <t>2.10</t>
  </si>
  <si>
    <t>2.11</t>
  </si>
  <si>
    <t>2.12</t>
  </si>
  <si>
    <t>INCC</t>
  </si>
  <si>
    <t>Diretor de Projetos, Engenharia e Fiscalização CREA/SC 186.990-8</t>
  </si>
  <si>
    <r>
      <t xml:space="preserve">Obra: </t>
    </r>
    <r>
      <rPr>
        <sz val="11"/>
        <rFont val="Times New Roman"/>
        <family val="1"/>
      </rPr>
      <t>Implantação de Iluminação do Estádio Municipal Luiz Basso</t>
    </r>
  </si>
  <si>
    <r>
      <t>Área:</t>
    </r>
    <r>
      <rPr>
        <sz val="11"/>
        <rFont val="Times New Roman"/>
        <family val="1"/>
      </rPr>
      <t xml:space="preserve"> 6.507,60m² </t>
    </r>
  </si>
  <si>
    <r>
      <t xml:space="preserve">Endereço: </t>
    </r>
    <r>
      <rPr>
        <sz val="11"/>
        <rFont val="Times New Roman"/>
        <family val="1"/>
      </rPr>
      <t>Rua Flor da Serra, esquina com a Rua dos Imigrantes, Centro</t>
    </r>
    <r>
      <rPr>
        <b/>
        <sz val="11"/>
        <rFont val="Times New Roman"/>
        <family val="1"/>
      </rPr>
      <t>,</t>
    </r>
    <r>
      <rPr>
        <sz val="11"/>
        <rFont val="Times New Roman"/>
        <family val="1"/>
      </rPr>
      <t xml:space="preserve"> Bandeirante/SC</t>
    </r>
  </si>
  <si>
    <t>Entrada de energia elétrica, aérea, trifásica, com caixa de embutir, cabo de 50mm² e disjuntor 100A</t>
  </si>
  <si>
    <t>101512 - Sinapi – C</t>
  </si>
  <si>
    <t>Disjuntor tripolar tipo nema, corrente nominal de 100A - fornecimento e instalação</t>
  </si>
  <si>
    <t>101894 - Sinapi - C</t>
  </si>
  <si>
    <t>106027 - Sinapi - C</t>
  </si>
  <si>
    <t>Dispositivo DPS 20KA 275V - fornecimento e instalação</t>
  </si>
  <si>
    <t>Quadro de distribuição de energia em chapa de aço galvanizado, de embutir, com barramento trifásico, para 18 disjuntores 100A - Fornecimento e instalação</t>
  </si>
  <si>
    <t>101883 – Sinapi-C</t>
  </si>
  <si>
    <t>93658 - Sinapi - C</t>
  </si>
  <si>
    <t>Disjuntor tipo DIN, corrente nominal de 40A - fornecimento e instalação</t>
  </si>
  <si>
    <t>Disjuntor tripolar tipo DIN, corrente nominal de 50A - fornecimento e instalação</t>
  </si>
  <si>
    <t>101798 – Sinapi-C</t>
  </si>
  <si>
    <t>Tampa para caixa padrão CELESC, em ferro fundido, dimensões internas: 0,48 x 0,70m - fornecimento e instalação</t>
  </si>
  <si>
    <t>1062 – Sinapi - I</t>
  </si>
  <si>
    <t>Caixa externa MEE dim 680x550x250mm de medição para 1 medidor trifásico, com visor, em chapa de aço 18 USG (padrão da concessionária local CELESC)</t>
  </si>
  <si>
    <t>34729 - Sinapi – I</t>
  </si>
  <si>
    <t>Disjuntor caixa moldada termomagnético ajustável, tripolar de 100A, capacidade de interrupção de 35KA</t>
  </si>
  <si>
    <t>Haste de aterramento diâmetro 3/4, com 3 metros - fornecimento e instalação</t>
  </si>
  <si>
    <t>96986 - Sinapi – C</t>
  </si>
  <si>
    <t>MEDIÇÃO</t>
  </si>
  <si>
    <t>2.13</t>
  </si>
  <si>
    <t>97891 - Sinapi - C</t>
  </si>
  <si>
    <t>Caixa enterrada elétrica retangular, em alvenaria com blocos de concreto, dimensões 40x40x40cm</t>
  </si>
  <si>
    <t>2.14</t>
  </si>
  <si>
    <t>2.15</t>
  </si>
  <si>
    <t>2.16</t>
  </si>
  <si>
    <t>2.17</t>
  </si>
  <si>
    <t>Fita aço inox para cintar poste L=19mm, E=0,5mm (rolo de 30m)</t>
  </si>
  <si>
    <t>406 - Sinapi - I</t>
  </si>
  <si>
    <t>Alvenaria de vedação de blocos cerâmicos furados na horizontal de 14x19x29 e argamassa de assentamento (mureta)</t>
  </si>
  <si>
    <t>103360 - Sinapi - C</t>
  </si>
  <si>
    <t>2.18</t>
  </si>
  <si>
    <t>2.19</t>
  </si>
  <si>
    <t>2.20</t>
  </si>
  <si>
    <t>2.21</t>
  </si>
  <si>
    <t>Aplicação manual de pintura com tinta texturizada acrílica em paredes externas de casas, uma cor (mureta)</t>
  </si>
  <si>
    <t>Emboço ou massa única em argamassa traço 1:2:8, preparo mecânico com betoneira 400l, aplicado manualmente em panos de fachada, com presença de vãos, espessura de 25mm (mureta)</t>
  </si>
  <si>
    <t>Chapisco aplicado em alvenaria (com presença de vãos) e estrutura de concreto de fachada com colher de pedreiro, argamassa traço 1:3 com preparo em betoneira 400l (mureta)</t>
  </si>
  <si>
    <t>88423 - Sinapi - C</t>
  </si>
  <si>
    <t>Soleira em granito, largura de 15cm, espessura de 2,0cm (cobrir mureta)</t>
  </si>
  <si>
    <t>Pedreiro com encargos complementares (construção da mureta)</t>
  </si>
  <si>
    <t>h</t>
  </si>
  <si>
    <t>88309 - Sinapi - C</t>
  </si>
  <si>
    <t>2.22</t>
  </si>
  <si>
    <t>2.23</t>
  </si>
  <si>
    <t>Eletricista com encargos complementares</t>
  </si>
  <si>
    <t>88264 - Sinapi - C</t>
  </si>
  <si>
    <t>Auxiliar de eletricista com encargos complementares</t>
  </si>
  <si>
    <t>88247 - Sinapi - C</t>
  </si>
  <si>
    <t>ILUMINAÇÃO CAMPO DE FUTEBOL</t>
  </si>
  <si>
    <t>Armação vertical com haste e contra-pino em chapa de aço galvanizado 3/16", com 1 estribo e 1 isolador</t>
  </si>
  <si>
    <t>1091 - Sinapi - I</t>
  </si>
  <si>
    <t>2.24</t>
  </si>
  <si>
    <t>Curva 180º, de PVC rígido roscável, de 2" para eletroduto</t>
  </si>
  <si>
    <t>39277 - Sinapi - I</t>
  </si>
  <si>
    <t>2.25</t>
  </si>
  <si>
    <t>Curva 90º, de PVC para eletroduto, roscável, de 2"</t>
  </si>
  <si>
    <t>93020 - Sinapi - C</t>
  </si>
  <si>
    <t>2.26</t>
  </si>
  <si>
    <t>Eletroduto rígido roscável, PVC, 2", fornecimento e instalação</t>
  </si>
  <si>
    <t>93009 - Sinapi - C</t>
  </si>
  <si>
    <t>2.27</t>
  </si>
  <si>
    <t>Fita isolante adesiva antichama, uso até 750V, rolo de 19mm x 5m</t>
  </si>
  <si>
    <t>21127 - Sinapi - I</t>
  </si>
  <si>
    <t>2.28</t>
  </si>
  <si>
    <t>2.29</t>
  </si>
  <si>
    <t>2.30</t>
  </si>
  <si>
    <t>2.31</t>
  </si>
  <si>
    <t>101564 - Sinapi - C</t>
  </si>
  <si>
    <t>Cabo de cobre flexível isolado, 50mm², 1KV, para rede aérea de distribuição de energia elétrica de baixa tensão - fornecimento e instalação (cor preto)</t>
  </si>
  <si>
    <t>Cabo de cobre flexível isolado, 50mm², 1KV, para rede aérea de distribuição de energia elétrica de baixa tensão - fornecimento e instalação (cor branco)</t>
  </si>
  <si>
    <t>Cabo de cobre flexível isolado, 50mm², 1KV, para rede aérea de distribuição de energia elétrica de baixa tensão - fornecimento e instalação (cor vermelho)</t>
  </si>
  <si>
    <t>Cabo de cobre flexível isolado, 50mm², 1KV, para rede aérea de distribuição de energia elétrica de baixa tensão - fornecimento e instalação (cor azul)</t>
  </si>
  <si>
    <t>Cabo de cobre flexível isolado, 10mm², 1KV, para rede de energia elétrica de baixa tensão - fornecimento e instalação (cor preto)</t>
  </si>
  <si>
    <t>Cabo de cobre flexível isolado, 10mm², 1KV, para rede de energia elétrica de baixa tensão - fornecimento e instalação (cor branco)</t>
  </si>
  <si>
    <t>Cabo de cobre flexível isolado, 10mm², 1KV, para rede de energia elétrica de baixa tensão - fornecimento e instalação (cor vermelho)</t>
  </si>
  <si>
    <t>Cabo de cobre flexível isolado, 10mm², 1KV, para rede de energia elétrica de baixa tensão - fornecimento e instalação (cor azul)</t>
  </si>
  <si>
    <t>Cabo de cobre flexível isolado, 10mm², 1KV, para rede de energia elétrica de baixa tensão - fornecimento e instalação (cor verde)</t>
  </si>
  <si>
    <t>Cabo de cobre flexível isolado, 10mm², 1KV, para rede de energia elétrica de baixa tensão - fornecimento e instalação (cor cinza)</t>
  </si>
  <si>
    <t>Cabo de cobre flexível isolado, 10mm², 1KV, para rede de energia elétrica de baixa tensão - fornecimento e instalação (cor marrom)</t>
  </si>
  <si>
    <t>Cabo de cobre flexível isolado, 10mm², 1KV, para rede de energia elétrica de baixa tensão - fornecimento e instalação (cor amarelo)</t>
  </si>
  <si>
    <t>3.11</t>
  </si>
  <si>
    <t>3.12</t>
  </si>
  <si>
    <t>91931 - Sinapi - C</t>
  </si>
  <si>
    <t>Cabo de cobre flexível isolado, 6mm², 1KV, para rede de energia elétrica de baixa tensão - fornecimento e instalação (cor preto)</t>
  </si>
  <si>
    <t>Cabo de cobre flexível isolado, 6mm², 1KV, para rede de energia elétrica de baixa tensão - fornecimento e instalação (cor branco)</t>
  </si>
  <si>
    <t>91933 - Sinapi - C</t>
  </si>
  <si>
    <t>Cabo de cobre flexível isolado, 6mm², 1KV, para rede de energia elétrica de baixa tensão - fornecimento e instalação (cor vermelho)</t>
  </si>
  <si>
    <t>Cabo de cobre flexível isolado, 6mm², 1KV, para rede de energia elétrica de baixa tensão - fornecimento e instalação (cor cinza)</t>
  </si>
  <si>
    <t>3.13</t>
  </si>
  <si>
    <t>3.14</t>
  </si>
  <si>
    <t>3.15</t>
  </si>
  <si>
    <t>Cabo de cobre flexível isolado, 6mm², 1KV, para rede de energia elétrica de baixa tensão - fornecimento e instalação (cor amarelo)</t>
  </si>
  <si>
    <t>3.16</t>
  </si>
  <si>
    <t>3.17</t>
  </si>
  <si>
    <t>3.18</t>
  </si>
  <si>
    <t>3.19</t>
  </si>
  <si>
    <t>Cabo de cobre flexível isolado, 6mm², 1KV, para rede de energia elétrica de baixa tensão - fornecimento e instalação (cor azul)</t>
  </si>
  <si>
    <t>Cabo de cobre flexível isolado, 6mm², 1KV, para rede de energia elétrica de baixa tensão - fornecimento e instalação (cor marrom)</t>
  </si>
  <si>
    <t>3.20</t>
  </si>
  <si>
    <t>3.21</t>
  </si>
  <si>
    <t>3.22</t>
  </si>
  <si>
    <t>3.23</t>
  </si>
  <si>
    <t>3.24</t>
  </si>
  <si>
    <t>43029 - SIE/SC</t>
  </si>
  <si>
    <t>Caixa de inspeção 30x30x40cm em alvenaria</t>
  </si>
  <si>
    <t>42649 - SIE/SC</t>
  </si>
  <si>
    <t>Tampa de concreto 40x40x7cm</t>
  </si>
  <si>
    <t>3.25</t>
  </si>
  <si>
    <t>3.26</t>
  </si>
  <si>
    <t>3.27</t>
  </si>
  <si>
    <t>416 - Sinapi - I</t>
  </si>
  <si>
    <t>Grampo metálico tipo olhal para haste de aterramento de 3/4, condutor de 10mm²</t>
  </si>
  <si>
    <t>2.32</t>
  </si>
  <si>
    <t>Refletores modulares LED 2000w</t>
  </si>
  <si>
    <t>Excelência luminárias</t>
  </si>
  <si>
    <t>Nova luminária</t>
  </si>
  <si>
    <t>Diamante do LED</t>
  </si>
  <si>
    <t>Média de valores</t>
  </si>
  <si>
    <t>Cotação</t>
  </si>
  <si>
    <t>Refletor modular LED 2000w, 6500K IP67, ângulo de abertura de 90º, garantia de 5 anos</t>
  </si>
  <si>
    <t>34519 - Sinapi - I</t>
  </si>
  <si>
    <t>Cruzeta de concreto leve, comprimento 200mm, seção de 90x90mm</t>
  </si>
  <si>
    <t>Placa de Obra</t>
  </si>
  <si>
    <t xml:space="preserve">ART/RRT de execução </t>
  </si>
  <si>
    <t>3.28</t>
  </si>
  <si>
    <t>Assentamento de poste de concreto com comprimento nominal de 22m, engastamento simples com 3,5m de solo</t>
  </si>
  <si>
    <t>100598 – Sinapi-C</t>
  </si>
  <si>
    <r>
      <t>Data:</t>
    </r>
    <r>
      <rPr>
        <sz val="11"/>
        <rFont val="Times New Roman"/>
        <family val="1"/>
      </rPr>
      <t xml:space="preserve"> 03/11/2025</t>
    </r>
  </si>
  <si>
    <t>Sinapi 09/2025</t>
  </si>
  <si>
    <t>93673 – Sinapi-C</t>
  </si>
  <si>
    <t>41205 - Sinapi – I</t>
  </si>
  <si>
    <t>100613 – Sinapi-C</t>
  </si>
  <si>
    <t>Bandeirante, 03 de novembro de 2025</t>
  </si>
  <si>
    <t>Assentamento de poste de concreto 1000DAN com comprimento nominal de 11m, engastamento base concretada com 1m de concreto e 0,70m de solo</t>
  </si>
  <si>
    <t>3.29</t>
  </si>
  <si>
    <t>Escavadeira hidráulica sobre esteira, peso operacional entre 22 e 23,5T, potência nominal 139HP, com martelo rompedor hidráulico 1700Kg</t>
  </si>
  <si>
    <t>102897 - Sinapi - C</t>
  </si>
  <si>
    <t>Giovane Miguel Kuhn</t>
  </si>
  <si>
    <t>Cotações</t>
  </si>
  <si>
    <t>Postes de concreto armado 22/1500</t>
  </si>
  <si>
    <t>Negri art. Cimento</t>
  </si>
  <si>
    <t>Artelaje pré-moldados</t>
  </si>
  <si>
    <t>Bandeirante/SC, 03 de novembro de 2025</t>
  </si>
  <si>
    <t>Município de Bandeirante/SC</t>
  </si>
  <si>
    <t>CNPJ: 01.612.528/0001-84</t>
  </si>
  <si>
    <t>Dir. Projetos, Engenharia e Fiscalização</t>
  </si>
  <si>
    <r>
      <t xml:space="preserve">Obra: </t>
    </r>
    <r>
      <rPr>
        <sz val="10"/>
        <rFont val="Times New Roman"/>
        <family val="1"/>
      </rPr>
      <t>Implantação de Iluminação do Estádio Municipal Luiz Basso</t>
    </r>
  </si>
  <si>
    <r>
      <t xml:space="preserve">Endereço: </t>
    </r>
    <r>
      <rPr>
        <sz val="10"/>
        <rFont val="Times New Roman"/>
        <family val="1"/>
      </rPr>
      <t>Rua Flor da Serra, esquina com a Rua dos Imigrantes, centro, Bandeirante/SC</t>
    </r>
  </si>
  <si>
    <t>Poste de concreto armado de seção duplo T, 1000 DAN, extensão de 11m</t>
  </si>
  <si>
    <t>Poste de concreto armado, seção duplo T, 1500 DAN, comprimento de 22 metros</t>
  </si>
  <si>
    <t>P.B.Z pré-moldados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</si>
</sst>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R$&quot;* #,##0.00_);_(&quot;R$&quot;* \(#,##0.00\);_(&quot;R$&quot;* &quot;-&quot;??_);_(@_)"/>
    <numFmt numFmtId="165" formatCode="#,##0.00;[Red]#,##0.00"/>
    <numFmt numFmtId="166" formatCode="#,##0.000"/>
  </numFmts>
  <fonts count="11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8"/>
      <name val="Arial"/>
      <family val="2"/>
    </font>
    <font>
      <b/>
      <sz val="11"/>
      <name val="Times New Roman"/>
      <family val="1"/>
    </font>
    <font>
      <sz val="10"/>
      <name val="Arial"/>
      <family val="2"/>
    </font>
    <font>
      <sz val="10"/>
      <color rgb="FFFF0000"/>
      <name val="Times New Roman"/>
      <family val="1"/>
    </font>
    <font>
      <b/>
      <sz val="10"/>
      <color rgb="FFFF0000"/>
      <name val="Times New Roman"/>
      <family val="1"/>
    </font>
    <font>
      <sz val="11"/>
      <color rgb="FFFF0000"/>
      <name val="Times New Roman"/>
      <family val="1"/>
    </font>
    <font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gray06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4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" fillId="0" borderId="0" applyNumberFormat="0"/>
    <xf numFmtId="9" fontId="1" fillId="0" borderId="0" applyFont="0" applyFill="0" applyBorder="0" applyAlignment="0" applyProtection="0"/>
  </cellStyleXfs>
  <cellXfs count="230">
    <xf numFmtId="0" fontId="0" fillId="0" borderId="0" xfId="0"/>
    <xf numFmtId="0" fontId="2" fillId="0" borderId="0" xfId="0" applyFont="1"/>
    <xf numFmtId="0" fontId="2" fillId="0" borderId="0" xfId="2" applyFont="1"/>
    <xf numFmtId="0" fontId="2" fillId="0" borderId="0" xfId="2" applyFont="1" applyAlignment="1">
      <alignment horizontal="left"/>
    </xf>
    <xf numFmtId="4" fontId="2" fillId="0" borderId="0" xfId="2" applyNumberFormat="1" applyFont="1"/>
    <xf numFmtId="0" fontId="2" fillId="0" borderId="0" xfId="2" applyFont="1" applyAlignment="1">
      <alignment horizontal="center"/>
    </xf>
    <xf numFmtId="0" fontId="2" fillId="0" borderId="4" xfId="2" applyFont="1" applyBorder="1" applyAlignment="1">
      <alignment horizontal="center"/>
    </xf>
    <xf numFmtId="0" fontId="1" fillId="0" borderId="0" xfId="2"/>
    <xf numFmtId="0" fontId="8" fillId="0" borderId="1" xfId="0" applyFont="1" applyBorder="1" applyAlignment="1">
      <alignment horizontal="left"/>
    </xf>
    <xf numFmtId="4" fontId="8" fillId="0" borderId="1" xfId="0" applyNumberFormat="1" applyFont="1" applyBorder="1"/>
    <xf numFmtId="166" fontId="8" fillId="0" borderId="1" xfId="0" applyNumberFormat="1" applyFont="1" applyBorder="1"/>
    <xf numFmtId="0" fontId="7" fillId="2" borderId="5" xfId="0" applyFont="1" applyFill="1" applyBorder="1"/>
    <xf numFmtId="0" fontId="2" fillId="0" borderId="5" xfId="0" applyFont="1" applyBorder="1"/>
    <xf numFmtId="0" fontId="3" fillId="0" borderId="5" xfId="0" applyFont="1" applyBorder="1"/>
    <xf numFmtId="0" fontId="2" fillId="0" borderId="1" xfId="2" applyFont="1" applyBorder="1" applyAlignment="1">
      <alignment horizontal="left"/>
    </xf>
    <xf numFmtId="4" fontId="2" fillId="0" borderId="1" xfId="0" applyNumberFormat="1" applyFont="1" applyBorder="1"/>
    <xf numFmtId="0" fontId="2" fillId="0" borderId="8" xfId="2" applyFont="1" applyBorder="1" applyAlignment="1">
      <alignment horizontal="left"/>
    </xf>
    <xf numFmtId="0" fontId="2" fillId="0" borderId="9" xfId="2" applyFont="1" applyBorder="1" applyAlignment="1">
      <alignment horizontal="left"/>
    </xf>
    <xf numFmtId="0" fontId="2" fillId="0" borderId="11" xfId="2" applyFont="1" applyBorder="1" applyAlignment="1">
      <alignment horizontal="left"/>
    </xf>
    <xf numFmtId="0" fontId="2" fillId="0" borderId="11" xfId="2" applyFont="1" applyBorder="1" applyAlignment="1">
      <alignment horizontal="center"/>
    </xf>
    <xf numFmtId="0" fontId="2" fillId="0" borderId="13" xfId="2" applyFont="1" applyBorder="1" applyAlignment="1">
      <alignment horizontal="center"/>
    </xf>
    <xf numFmtId="0" fontId="7" fillId="0" borderId="7" xfId="2" applyFont="1" applyBorder="1" applyAlignment="1">
      <alignment horizontal="left"/>
    </xf>
    <xf numFmtId="0" fontId="6" fillId="0" borderId="0" xfId="2" applyFont="1"/>
    <xf numFmtId="4" fontId="2" fillId="0" borderId="2" xfId="2" applyNumberFormat="1" applyFont="1" applyBorder="1" applyAlignment="1">
      <alignment horizontal="center" vertical="center"/>
    </xf>
    <xf numFmtId="4" fontId="2" fillId="0" borderId="1" xfId="2" applyNumberFormat="1" applyFont="1" applyBorder="1" applyAlignment="1">
      <alignment horizontal="center" vertical="center"/>
    </xf>
    <xf numFmtId="4" fontId="2" fillId="0" borderId="1" xfId="2" applyNumberFormat="1" applyFont="1" applyBorder="1" applyAlignment="1">
      <alignment horizontal="right" vertical="center"/>
    </xf>
    <xf numFmtId="165" fontId="2" fillId="0" borderId="2" xfId="2" applyNumberFormat="1" applyFont="1" applyBorder="1" applyAlignment="1">
      <alignment horizontal="right" vertical="center"/>
    </xf>
    <xf numFmtId="165" fontId="2" fillId="0" borderId="1" xfId="2" applyNumberFormat="1" applyFont="1" applyBorder="1" applyAlignment="1">
      <alignment vertical="center"/>
    </xf>
    <xf numFmtId="0" fontId="3" fillId="0" borderId="5" xfId="0" applyFont="1" applyBorder="1" applyAlignment="1">
      <alignment horizontal="center"/>
    </xf>
    <xf numFmtId="0" fontId="2" fillId="0" borderId="1" xfId="0" applyFont="1" applyBorder="1"/>
    <xf numFmtId="0" fontId="2" fillId="0" borderId="3" xfId="0" applyFont="1" applyBorder="1"/>
    <xf numFmtId="0" fontId="3" fillId="0" borderId="1" xfId="0" applyFont="1" applyBorder="1" applyAlignment="1">
      <alignment horizontal="center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4" fontId="3" fillId="0" borderId="1" xfId="0" applyNumberFormat="1" applyFont="1" applyBorder="1"/>
    <xf numFmtId="4" fontId="2" fillId="0" borderId="15" xfId="0" applyNumberFormat="1" applyFont="1" applyBorder="1"/>
    <xf numFmtId="4" fontId="3" fillId="0" borderId="16" xfId="0" applyNumberFormat="1" applyFont="1" applyBorder="1"/>
    <xf numFmtId="4" fontId="3" fillId="0" borderId="2" xfId="0" applyNumberFormat="1" applyFont="1" applyBorder="1"/>
    <xf numFmtId="4" fontId="2" fillId="2" borderId="5" xfId="0" applyNumberFormat="1" applyFont="1" applyFill="1" applyBorder="1"/>
    <xf numFmtId="0" fontId="3" fillId="0" borderId="16" xfId="0" applyFont="1" applyBorder="1" applyAlignment="1">
      <alignment horizontal="left"/>
    </xf>
    <xf numFmtId="165" fontId="2" fillId="0" borderId="1" xfId="2" applyNumberFormat="1" applyFont="1" applyBorder="1" applyAlignment="1">
      <alignment horizontal="right" vertical="center"/>
    </xf>
    <xf numFmtId="0" fontId="2" fillId="0" borderId="0" xfId="2" applyFont="1" applyAlignment="1">
      <alignment vertical="center"/>
    </xf>
    <xf numFmtId="4" fontId="2" fillId="0" borderId="0" xfId="2" applyNumberFormat="1" applyFont="1" applyAlignment="1">
      <alignment vertical="center"/>
    </xf>
    <xf numFmtId="2" fontId="2" fillId="0" borderId="1" xfId="2" applyNumberFormat="1" applyFont="1" applyBorder="1" applyAlignment="1">
      <alignment horizontal="right" vertical="center"/>
    </xf>
    <xf numFmtId="4" fontId="2" fillId="0" borderId="0" xfId="2" applyNumberFormat="1" applyFont="1" applyAlignment="1">
      <alignment horizontal="center" vertical="center"/>
    </xf>
    <xf numFmtId="0" fontId="2" fillId="0" borderId="1" xfId="2" applyFont="1" applyBorder="1" applyAlignment="1">
      <alignment horizontal="left" wrapText="1"/>
    </xf>
    <xf numFmtId="0" fontId="2" fillId="0" borderId="7" xfId="2" applyFont="1" applyBorder="1" applyAlignment="1">
      <alignment horizontal="left" vertical="center"/>
    </xf>
    <xf numFmtId="0" fontId="2" fillId="0" borderId="7" xfId="2" applyFont="1" applyBorder="1" applyAlignment="1">
      <alignment horizontal="left" vertical="center" wrapText="1"/>
    </xf>
    <xf numFmtId="0" fontId="2" fillId="0" borderId="19" xfId="2" applyFont="1" applyBorder="1" applyAlignment="1">
      <alignment horizontal="center"/>
    </xf>
    <xf numFmtId="0" fontId="2" fillId="0" borderId="20" xfId="2" applyFont="1" applyBorder="1" applyAlignment="1">
      <alignment horizontal="center" vertical="center"/>
    </xf>
    <xf numFmtId="0" fontId="2" fillId="0" borderId="19" xfId="2" applyFont="1" applyBorder="1" applyAlignment="1">
      <alignment horizontal="center" vertical="center"/>
    </xf>
    <xf numFmtId="2" fontId="7" fillId="0" borderId="19" xfId="2" applyNumberFormat="1" applyFont="1" applyBorder="1" applyAlignment="1">
      <alignment horizontal="center"/>
    </xf>
    <xf numFmtId="0" fontId="2" fillId="0" borderId="12" xfId="2" applyFont="1" applyBorder="1" applyAlignment="1">
      <alignment horizontal="center" vertical="center"/>
    </xf>
    <xf numFmtId="0" fontId="2" fillId="0" borderId="19" xfId="0" applyFont="1" applyBorder="1"/>
    <xf numFmtId="0" fontId="2" fillId="0" borderId="18" xfId="0" applyFont="1" applyBorder="1"/>
    <xf numFmtId="0" fontId="2" fillId="0" borderId="19" xfId="0" applyFont="1" applyBorder="1" applyAlignment="1">
      <alignment horizontal="center"/>
    </xf>
    <xf numFmtId="0" fontId="3" fillId="0" borderId="18" xfId="0" applyFont="1" applyBorder="1"/>
    <xf numFmtId="0" fontId="2" fillId="0" borderId="21" xfId="0" applyFont="1" applyBorder="1"/>
    <xf numFmtId="0" fontId="3" fillId="0" borderId="18" xfId="0" applyFont="1" applyBorder="1" applyAlignment="1">
      <alignment horizontal="center"/>
    </xf>
    <xf numFmtId="0" fontId="7" fillId="0" borderId="12" xfId="0" applyFont="1" applyBorder="1"/>
    <xf numFmtId="0" fontId="3" fillId="0" borderId="19" xfId="0" applyFont="1" applyBorder="1" applyAlignment="1">
      <alignment horizontal="center"/>
    </xf>
    <xf numFmtId="4" fontId="3" fillId="0" borderId="12" xfId="0" applyNumberFormat="1" applyFont="1" applyBorder="1"/>
    <xf numFmtId="0" fontId="8" fillId="0" borderId="19" xfId="0" applyFont="1" applyBorder="1" applyAlignment="1">
      <alignment horizontal="center"/>
    </xf>
    <xf numFmtId="4" fontId="3" fillId="0" borderId="22" xfId="0" applyNumberFormat="1" applyFont="1" applyBorder="1"/>
    <xf numFmtId="0" fontId="7" fillId="2" borderId="18" xfId="0" applyFont="1" applyFill="1" applyBorder="1"/>
    <xf numFmtId="0" fontId="3" fillId="0" borderId="21" xfId="0" applyFont="1" applyBorder="1"/>
    <xf numFmtId="0" fontId="2" fillId="0" borderId="11" xfId="0" applyFont="1" applyBorder="1" applyAlignment="1">
      <alignment horizontal="center"/>
    </xf>
    <xf numFmtId="0" fontId="8" fillId="0" borderId="11" xfId="0" applyFont="1" applyBorder="1"/>
    <xf numFmtId="0" fontId="2" fillId="0" borderId="8" xfId="2" applyFont="1" applyBorder="1"/>
    <xf numFmtId="0" fontId="2" fillId="0" borderId="9" xfId="2" applyFont="1" applyBorder="1"/>
    <xf numFmtId="0" fontId="2" fillId="0" borderId="13" xfId="2" applyFont="1" applyBorder="1"/>
    <xf numFmtId="0" fontId="2" fillId="0" borderId="4" xfId="2" applyFont="1" applyBorder="1"/>
    <xf numFmtId="0" fontId="3" fillId="4" borderId="25" xfId="2" applyFont="1" applyFill="1" applyBorder="1" applyAlignment="1">
      <alignment horizontal="center" vertical="center"/>
    </xf>
    <xf numFmtId="0" fontId="3" fillId="4" borderId="33" xfId="2" applyFont="1" applyFill="1" applyBorder="1" applyAlignment="1">
      <alignment horizontal="center" vertical="center"/>
    </xf>
    <xf numFmtId="4" fontId="7" fillId="4" borderId="17" xfId="2" applyNumberFormat="1" applyFont="1" applyFill="1" applyBorder="1" applyAlignment="1">
      <alignment horizontal="center" vertical="center"/>
    </xf>
    <xf numFmtId="2" fontId="7" fillId="4" borderId="33" xfId="2" applyNumberFormat="1" applyFont="1" applyFill="1" applyBorder="1" applyAlignment="1">
      <alignment horizontal="right" vertical="center"/>
    </xf>
    <xf numFmtId="0" fontId="7" fillId="4" borderId="34" xfId="2" applyFont="1" applyFill="1" applyBorder="1" applyAlignment="1">
      <alignment vertical="center"/>
    </xf>
    <xf numFmtId="164" fontId="3" fillId="4" borderId="33" xfId="1" applyFont="1" applyFill="1" applyBorder="1" applyAlignment="1">
      <alignment vertical="center"/>
    </xf>
    <xf numFmtId="4" fontId="2" fillId="4" borderId="17" xfId="2" applyNumberFormat="1" applyFont="1" applyFill="1" applyBorder="1" applyAlignment="1">
      <alignment horizontal="center" vertical="center"/>
    </xf>
    <xf numFmtId="4" fontId="2" fillId="4" borderId="33" xfId="2" applyNumberFormat="1" applyFont="1" applyFill="1" applyBorder="1" applyAlignment="1">
      <alignment horizontal="right" vertical="center"/>
    </xf>
    <xf numFmtId="165" fontId="2" fillId="4" borderId="33" xfId="2" applyNumberFormat="1" applyFont="1" applyFill="1" applyBorder="1" applyAlignment="1">
      <alignment horizontal="right" vertical="center"/>
    </xf>
    <xf numFmtId="165" fontId="2" fillId="4" borderId="33" xfId="2" applyNumberFormat="1" applyFont="1" applyFill="1" applyBorder="1" applyAlignment="1">
      <alignment vertical="center"/>
    </xf>
    <xf numFmtId="0" fontId="2" fillId="4" borderId="34" xfId="2" applyFont="1" applyFill="1" applyBorder="1" applyAlignment="1">
      <alignment vertical="center"/>
    </xf>
    <xf numFmtId="0" fontId="3" fillId="4" borderId="17" xfId="2" applyFont="1" applyFill="1" applyBorder="1" applyAlignment="1">
      <alignment horizontal="center" vertical="center"/>
    </xf>
    <xf numFmtId="4" fontId="2" fillId="4" borderId="33" xfId="2" applyNumberFormat="1" applyFont="1" applyFill="1" applyBorder="1" applyAlignment="1">
      <alignment horizontal="center" vertical="center"/>
    </xf>
    <xf numFmtId="4" fontId="2" fillId="4" borderId="33" xfId="2" applyNumberFormat="1" applyFont="1" applyFill="1" applyBorder="1" applyAlignment="1">
      <alignment vertical="center"/>
    </xf>
    <xf numFmtId="0" fontId="2" fillId="0" borderId="1" xfId="2" applyFont="1" applyBorder="1" applyAlignment="1">
      <alignment horizontal="left" vertical="center" wrapText="1"/>
    </xf>
    <xf numFmtId="165" fontId="2" fillId="0" borderId="16" xfId="2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8" fillId="0" borderId="12" xfId="0" applyFont="1" applyBorder="1"/>
    <xf numFmtId="0" fontId="3" fillId="0" borderId="11" xfId="0" applyFont="1" applyBorder="1" applyAlignment="1">
      <alignment horizontal="left"/>
    </xf>
    <xf numFmtId="0" fontId="8" fillId="0" borderId="13" xfId="0" applyFont="1" applyBorder="1"/>
    <xf numFmtId="0" fontId="2" fillId="0" borderId="4" xfId="0" applyFont="1" applyBorder="1"/>
    <xf numFmtId="0" fontId="3" fillId="0" borderId="4" xfId="0" applyFont="1" applyBorder="1"/>
    <xf numFmtId="0" fontId="7" fillId="0" borderId="4" xfId="0" applyFont="1" applyBorder="1"/>
    <xf numFmtId="0" fontId="7" fillId="0" borderId="14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3" fillId="0" borderId="8" xfId="0" applyFont="1" applyBorder="1" applyAlignment="1">
      <alignment horizontal="left"/>
    </xf>
    <xf numFmtId="0" fontId="3" fillId="0" borderId="9" xfId="2" applyFont="1" applyBorder="1" applyAlignment="1">
      <alignment vertical="center"/>
    </xf>
    <xf numFmtId="0" fontId="3" fillId="0" borderId="9" xfId="0" applyFont="1" applyBorder="1"/>
    <xf numFmtId="0" fontId="8" fillId="0" borderId="9" xfId="0" applyFont="1" applyBorder="1"/>
    <xf numFmtId="0" fontId="8" fillId="0" borderId="10" xfId="0" applyFont="1" applyBorder="1"/>
    <xf numFmtId="0" fontId="3" fillId="0" borderId="13" xfId="0" applyFont="1" applyBorder="1" applyAlignment="1">
      <alignment horizontal="left"/>
    </xf>
    <xf numFmtId="0" fontId="3" fillId="0" borderId="4" xfId="2" applyFont="1" applyBorder="1" applyAlignment="1">
      <alignment vertical="center"/>
    </xf>
    <xf numFmtId="0" fontId="3" fillId="0" borderId="4" xfId="0" applyFont="1" applyBorder="1" applyAlignment="1">
      <alignment horizontal="left"/>
    </xf>
    <xf numFmtId="0" fontId="8" fillId="0" borderId="4" xfId="0" applyFont="1" applyBorder="1"/>
    <xf numFmtId="0" fontId="8" fillId="0" borderId="14" xfId="0" applyFont="1" applyBorder="1"/>
    <xf numFmtId="17" fontId="2" fillId="0" borderId="0" xfId="2" applyNumberFormat="1" applyFont="1"/>
    <xf numFmtId="0" fontId="8" fillId="0" borderId="0" xfId="0" applyFont="1"/>
    <xf numFmtId="0" fontId="7" fillId="0" borderId="0" xfId="0" applyFont="1"/>
    <xf numFmtId="0" fontId="3" fillId="0" borderId="0" xfId="2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left"/>
    </xf>
    <xf numFmtId="15" fontId="2" fillId="0" borderId="0" xfId="0" applyNumberFormat="1" applyFont="1" applyAlignment="1">
      <alignment vertical="center"/>
    </xf>
    <xf numFmtId="15" fontId="2" fillId="0" borderId="0" xfId="0" applyNumberFormat="1" applyFont="1" applyAlignment="1">
      <alignment vertical="center" wrapText="1"/>
    </xf>
    <xf numFmtId="0" fontId="2" fillId="0" borderId="9" xfId="2" applyFont="1" applyBorder="1" applyAlignment="1">
      <alignment vertical="center"/>
    </xf>
    <xf numFmtId="0" fontId="2" fillId="0" borderId="10" xfId="2" applyFont="1" applyBorder="1" applyAlignment="1">
      <alignment horizontal="center" vertical="center"/>
    </xf>
    <xf numFmtId="0" fontId="2" fillId="0" borderId="4" xfId="2" applyFont="1" applyBorder="1" applyAlignment="1">
      <alignment vertical="center"/>
    </xf>
    <xf numFmtId="17" fontId="2" fillId="0" borderId="4" xfId="2" applyNumberFormat="1" applyFont="1" applyBorder="1" applyAlignment="1">
      <alignment vertical="center"/>
    </xf>
    <xf numFmtId="0" fontId="2" fillId="0" borderId="14" xfId="2" applyFont="1" applyBorder="1" applyAlignment="1">
      <alignment horizontal="center" vertical="center"/>
    </xf>
    <xf numFmtId="0" fontId="5" fillId="0" borderId="28" xfId="2" applyFont="1" applyBorder="1" applyAlignment="1">
      <alignment horizontal="left" vertical="center"/>
    </xf>
    <xf numFmtId="0" fontId="9" fillId="0" borderId="4" xfId="2" applyFont="1" applyBorder="1" applyAlignment="1">
      <alignment horizontal="left" vertical="center"/>
    </xf>
    <xf numFmtId="0" fontId="2" fillId="0" borderId="4" xfId="2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3" fillId="0" borderId="4" xfId="2" applyFont="1" applyBorder="1" applyAlignment="1">
      <alignment horizontal="center" vertical="center"/>
    </xf>
    <xf numFmtId="10" fontId="2" fillId="0" borderId="14" xfId="3" applyNumberFormat="1" applyFont="1" applyBorder="1" applyAlignment="1">
      <alignment horizontal="center" vertical="center"/>
    </xf>
    <xf numFmtId="165" fontId="2" fillId="0" borderId="16" xfId="2" applyNumberFormat="1" applyFont="1" applyBorder="1" applyAlignment="1">
      <alignment vertical="center"/>
    </xf>
    <xf numFmtId="4" fontId="7" fillId="0" borderId="2" xfId="2" applyNumberFormat="1" applyFont="1" applyBorder="1" applyAlignment="1">
      <alignment horizontal="center" vertical="center"/>
    </xf>
    <xf numFmtId="4" fontId="7" fillId="0" borderId="1" xfId="2" applyNumberFormat="1" applyFont="1" applyBorder="1" applyAlignment="1">
      <alignment horizontal="right" vertical="center"/>
    </xf>
    <xf numFmtId="0" fontId="7" fillId="0" borderId="20" xfId="2" applyFont="1" applyBorder="1" applyAlignment="1">
      <alignment vertical="center"/>
    </xf>
    <xf numFmtId="4" fontId="2" fillId="0" borderId="9" xfId="2" applyNumberFormat="1" applyFont="1" applyBorder="1" applyAlignment="1">
      <alignment horizontal="center" vertical="center"/>
    </xf>
    <xf numFmtId="3" fontId="2" fillId="0" borderId="9" xfId="2" applyNumberFormat="1" applyFont="1" applyBorder="1" applyAlignment="1">
      <alignment vertical="center"/>
    </xf>
    <xf numFmtId="4" fontId="2" fillId="0" borderId="9" xfId="2" applyNumberFormat="1" applyFont="1" applyBorder="1" applyAlignment="1">
      <alignment vertical="center"/>
    </xf>
    <xf numFmtId="0" fontId="2" fillId="0" borderId="10" xfId="2" applyFont="1" applyBorder="1" applyAlignment="1">
      <alignment vertical="center"/>
    </xf>
    <xf numFmtId="3" fontId="2" fillId="0" borderId="0" xfId="2" applyNumberFormat="1" applyFont="1" applyAlignment="1">
      <alignment vertical="center"/>
    </xf>
    <xf numFmtId="0" fontId="2" fillId="0" borderId="12" xfId="2" applyFont="1" applyBorder="1" applyAlignment="1">
      <alignment vertical="center"/>
    </xf>
    <xf numFmtId="4" fontId="2" fillId="0" borderId="4" xfId="2" applyNumberFormat="1" applyFont="1" applyBorder="1" applyAlignment="1">
      <alignment vertical="center"/>
    </xf>
    <xf numFmtId="0" fontId="2" fillId="0" borderId="14" xfId="2" applyFont="1" applyBorder="1" applyAlignment="1">
      <alignment vertical="center"/>
    </xf>
    <xf numFmtId="0" fontId="2" fillId="0" borderId="0" xfId="2" applyFont="1" applyAlignment="1">
      <alignment horizontal="center" vertical="center"/>
    </xf>
    <xf numFmtId="0" fontId="6" fillId="0" borderId="0" xfId="2" applyFont="1" applyAlignment="1">
      <alignment vertical="center"/>
    </xf>
    <xf numFmtId="0" fontId="1" fillId="0" borderId="0" xfId="2" applyAlignment="1">
      <alignment vertical="center"/>
    </xf>
    <xf numFmtId="0" fontId="2" fillId="0" borderId="1" xfId="2" applyFont="1" applyBorder="1" applyAlignment="1">
      <alignment horizontal="left" vertical="center"/>
    </xf>
    <xf numFmtId="0" fontId="2" fillId="0" borderId="7" xfId="2" applyFont="1" applyBorder="1" applyAlignment="1">
      <alignment horizontal="center" vertical="center"/>
    </xf>
    <xf numFmtId="0" fontId="2" fillId="0" borderId="36" xfId="2" applyFont="1" applyBorder="1" applyAlignment="1">
      <alignment horizontal="center" vertical="center"/>
    </xf>
    <xf numFmtId="0" fontId="2" fillId="0" borderId="36" xfId="2" applyFont="1" applyBorder="1" applyAlignment="1">
      <alignment horizontal="right" vertical="center"/>
    </xf>
    <xf numFmtId="0" fontId="2" fillId="0" borderId="7" xfId="2" applyFont="1" applyBorder="1" applyAlignment="1">
      <alignment horizontal="righ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2" fillId="0" borderId="0" xfId="2" applyFont="1" applyAlignment="1">
      <alignment horizontal="left" wrapText="1"/>
    </xf>
    <xf numFmtId="0" fontId="2" fillId="0" borderId="11" xfId="2" applyFont="1" applyBorder="1" applyAlignment="1">
      <alignment horizontal="center" vertical="center"/>
    </xf>
    <xf numFmtId="0" fontId="2" fillId="0" borderId="39" xfId="2" applyFont="1" applyBorder="1" applyAlignment="1">
      <alignment horizontal="center" vertical="center"/>
    </xf>
    <xf numFmtId="0" fontId="2" fillId="0" borderId="0" xfId="2" applyFont="1" applyAlignment="1">
      <alignment horizontal="left" vertical="center"/>
    </xf>
    <xf numFmtId="0" fontId="2" fillId="0" borderId="36" xfId="2" applyFont="1" applyBorder="1" applyAlignment="1">
      <alignment horizontal="left" vertical="center" wrapText="1"/>
    </xf>
    <xf numFmtId="165" fontId="2" fillId="0" borderId="38" xfId="2" applyNumberFormat="1" applyFont="1" applyBorder="1" applyAlignment="1">
      <alignment horizontal="right" vertical="center"/>
    </xf>
    <xf numFmtId="2" fontId="2" fillId="0" borderId="7" xfId="2" applyNumberFormat="1" applyFont="1" applyBorder="1" applyAlignment="1">
      <alignment horizontal="right" vertical="center"/>
    </xf>
    <xf numFmtId="2" fontId="2" fillId="0" borderId="36" xfId="2" applyNumberFormat="1" applyFont="1" applyBorder="1" applyAlignment="1">
      <alignment horizontal="right" vertical="center"/>
    </xf>
    <xf numFmtId="4" fontId="2" fillId="0" borderId="16" xfId="2" applyNumberFormat="1" applyFont="1" applyBorder="1" applyAlignment="1">
      <alignment horizontal="center" vertical="center"/>
    </xf>
    <xf numFmtId="0" fontId="2" fillId="0" borderId="2" xfId="2" applyFont="1" applyBorder="1" applyAlignment="1">
      <alignment horizontal="left" vertical="center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4" xfId="0" applyBorder="1"/>
    <xf numFmtId="0" fontId="0" fillId="0" borderId="14" xfId="0" applyBorder="1"/>
    <xf numFmtId="0" fontId="2" fillId="0" borderId="2" xfId="0" applyFont="1" applyBorder="1" applyAlignment="1">
      <alignment vertical="center" wrapText="1"/>
    </xf>
    <xf numFmtId="164" fontId="0" fillId="0" borderId="0" xfId="1" applyFont="1" applyBorder="1" applyAlignment="1">
      <alignment horizontal="center" vertical="center"/>
    </xf>
    <xf numFmtId="164" fontId="0" fillId="0" borderId="12" xfId="1" applyFont="1" applyBorder="1" applyAlignment="1">
      <alignment horizontal="center" vertical="center"/>
    </xf>
    <xf numFmtId="0" fontId="5" fillId="0" borderId="13" xfId="2" applyFont="1" applyBorder="1" applyAlignment="1">
      <alignment vertical="center"/>
    </xf>
    <xf numFmtId="0" fontId="5" fillId="0" borderId="30" xfId="2" applyFont="1" applyBorder="1" applyAlignment="1">
      <alignment vertical="center"/>
    </xf>
    <xf numFmtId="0" fontId="3" fillId="3" borderId="32" xfId="2" applyFont="1" applyFill="1" applyBorder="1" applyAlignment="1">
      <alignment horizontal="center" vertical="center"/>
    </xf>
    <xf numFmtId="0" fontId="3" fillId="3" borderId="21" xfId="2" applyFont="1" applyFill="1" applyBorder="1" applyAlignment="1">
      <alignment horizontal="center" vertical="center"/>
    </xf>
    <xf numFmtId="0" fontId="3" fillId="3" borderId="31" xfId="2" applyFont="1" applyFill="1" applyBorder="1" applyAlignment="1">
      <alignment horizontal="center" vertical="center"/>
    </xf>
    <xf numFmtId="0" fontId="3" fillId="3" borderId="16" xfId="2" applyFont="1" applyFill="1" applyBorder="1" applyAlignment="1">
      <alignment horizontal="center" vertical="center"/>
    </xf>
    <xf numFmtId="0" fontId="5" fillId="0" borderId="11" xfId="2" applyFont="1" applyBorder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5" fillId="0" borderId="8" xfId="2" applyFont="1" applyBorder="1" applyAlignment="1">
      <alignment horizontal="left" vertical="center"/>
    </xf>
    <xf numFmtId="0" fontId="5" fillId="0" borderId="29" xfId="2" applyFont="1" applyBorder="1" applyAlignment="1">
      <alignment horizontal="left" vertical="center"/>
    </xf>
    <xf numFmtId="0" fontId="5" fillId="0" borderId="27" xfId="2" applyFont="1" applyBorder="1" applyAlignment="1">
      <alignment horizontal="left" vertical="center"/>
    </xf>
    <xf numFmtId="0" fontId="5" fillId="0" borderId="9" xfId="2" applyFont="1" applyBorder="1" applyAlignment="1">
      <alignment horizontal="left" vertical="center"/>
    </xf>
    <xf numFmtId="0" fontId="5" fillId="0" borderId="10" xfId="2" applyFont="1" applyBorder="1" applyAlignment="1">
      <alignment horizontal="left" vertical="center"/>
    </xf>
    <xf numFmtId="0" fontId="5" fillId="0" borderId="7" xfId="2" applyFont="1" applyBorder="1" applyAlignment="1">
      <alignment horizontal="left" vertical="center"/>
    </xf>
    <xf numFmtId="0" fontId="5" fillId="0" borderId="0" xfId="2" applyFont="1" applyAlignment="1">
      <alignment horizontal="left" vertical="center"/>
    </xf>
    <xf numFmtId="0" fontId="5" fillId="0" borderId="12" xfId="2" applyFont="1" applyBorder="1" applyAlignment="1">
      <alignment horizontal="left" vertical="center"/>
    </xf>
    <xf numFmtId="0" fontId="5" fillId="0" borderId="11" xfId="2" applyFont="1" applyBorder="1" applyAlignment="1">
      <alignment vertical="center"/>
    </xf>
    <xf numFmtId="0" fontId="5" fillId="0" borderId="1" xfId="2" applyFont="1" applyBorder="1" applyAlignment="1">
      <alignment vertical="center"/>
    </xf>
    <xf numFmtId="0" fontId="3" fillId="3" borderId="31" xfId="2" applyFont="1" applyFill="1" applyBorder="1" applyAlignment="1">
      <alignment horizontal="center" vertical="center" wrapText="1"/>
    </xf>
    <xf numFmtId="0" fontId="3" fillId="3" borderId="16" xfId="2" applyFont="1" applyFill="1" applyBorder="1" applyAlignment="1">
      <alignment horizontal="center" vertical="center" wrapText="1"/>
    </xf>
    <xf numFmtId="0" fontId="3" fillId="3" borderId="37" xfId="2" applyFont="1" applyFill="1" applyBorder="1" applyAlignment="1">
      <alignment horizontal="center" vertical="center" wrapText="1"/>
    </xf>
    <xf numFmtId="0" fontId="3" fillId="3" borderId="22" xfId="2" applyFont="1" applyFill="1" applyBorder="1" applyAlignment="1">
      <alignment horizontal="center" vertical="center" wrapText="1"/>
    </xf>
    <xf numFmtId="0" fontId="3" fillId="3" borderId="23" xfId="2" applyFont="1" applyFill="1" applyBorder="1" applyAlignment="1">
      <alignment horizontal="center" vertical="center"/>
    </xf>
    <xf numFmtId="0" fontId="3" fillId="3" borderId="6" xfId="2" applyFont="1" applyFill="1" applyBorder="1" applyAlignment="1">
      <alignment horizontal="center" vertical="center"/>
    </xf>
    <xf numFmtId="164" fontId="3" fillId="3" borderId="35" xfId="1" applyFont="1" applyFill="1" applyBorder="1" applyAlignment="1">
      <alignment horizontal="center" vertical="center"/>
    </xf>
    <xf numFmtId="164" fontId="3" fillId="3" borderId="24" xfId="1" applyFont="1" applyFill="1" applyBorder="1" applyAlignment="1">
      <alignment horizontal="center" vertical="center"/>
    </xf>
    <xf numFmtId="4" fontId="2" fillId="0" borderId="4" xfId="2" applyNumberFormat="1" applyFont="1" applyBorder="1" applyAlignment="1">
      <alignment horizontal="center" vertical="center"/>
    </xf>
    <xf numFmtId="3" fontId="2" fillId="0" borderId="0" xfId="2" applyNumberFormat="1" applyFont="1" applyAlignment="1">
      <alignment horizontal="center" vertical="center"/>
    </xf>
    <xf numFmtId="3" fontId="2" fillId="0" borderId="26" xfId="2" applyNumberFormat="1" applyFont="1" applyBorder="1" applyAlignment="1">
      <alignment horizontal="center" vertical="center"/>
    </xf>
    <xf numFmtId="164" fontId="0" fillId="0" borderId="0" xfId="1" applyFont="1" applyBorder="1" applyAlignment="1">
      <alignment horizontal="center" vertical="center"/>
    </xf>
    <xf numFmtId="164" fontId="0" fillId="0" borderId="12" xfId="1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5" fontId="2" fillId="0" borderId="0" xfId="0" applyNumberFormat="1" applyFont="1" applyAlignment="1">
      <alignment horizontal="center" vertical="center" wrapText="1"/>
    </xf>
    <xf numFmtId="15" fontId="2" fillId="0" borderId="26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15" fontId="2" fillId="0" borderId="0" xfId="0" applyNumberFormat="1" applyFont="1" applyAlignment="1">
      <alignment horizontal="center" vertical="center"/>
    </xf>
    <xf numFmtId="0" fontId="0" fillId="0" borderId="40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/>
    <xf numFmtId="164" fontId="0" fillId="0" borderId="0" xfId="1" applyFont="1" applyBorder="1"/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1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Border="1" applyAlignment="1"/>
    <xf numFmtId="15" fontId="2" fillId="0" borderId="0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0" fillId="0" borderId="4" xfId="0" applyBorder="1" applyAlignment="1">
      <alignment vertical="center" wrapText="1"/>
    </xf>
    <xf numFmtId="164" fontId="0" fillId="0" borderId="4" xfId="1" applyFont="1" applyBorder="1" applyAlignment="1">
      <alignment vertical="center"/>
    </xf>
    <xf numFmtId="164" fontId="0" fillId="0" borderId="14" xfId="1" applyFont="1" applyBorder="1" applyAlignment="1">
      <alignment vertical="center"/>
    </xf>
    <xf numFmtId="0" fontId="1" fillId="0" borderId="11" xfId="0" applyFont="1" applyBorder="1"/>
  </cellXfs>
  <cellStyles count="4">
    <cellStyle name="Moeda" xfId="1" builtinId="4"/>
    <cellStyle name="Normal" xfId="0" builtinId="0"/>
    <cellStyle name="Normal_Incubadora Orçamento e Cronograma" xfId="2" xr:uid="{00000000-0005-0000-0000-000002000000}"/>
    <cellStyle name="Porcentagem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K96"/>
  <sheetViews>
    <sheetView tabSelected="1" zoomScaleNormal="100" workbookViewId="0">
      <selection activeCell="B74" sqref="B74"/>
    </sheetView>
  </sheetViews>
  <sheetFormatPr defaultColWidth="11.44140625" defaultRowHeight="13.2" x14ac:dyDescent="0.25"/>
  <cols>
    <col min="1" max="1" width="7.44140625" style="7" customWidth="1"/>
    <col min="2" max="2" width="95.5546875" style="7" customWidth="1"/>
    <col min="3" max="3" width="7.88671875" style="143" customWidth="1"/>
    <col min="4" max="4" width="10" style="143" customWidth="1"/>
    <col min="5" max="6" width="13.5546875" style="143" customWidth="1"/>
    <col min="7" max="7" width="14.88671875" style="143" customWidth="1"/>
    <col min="8" max="8" width="22.5546875" style="143" customWidth="1"/>
    <col min="9" max="9" width="11.5546875" style="7" customWidth="1"/>
    <col min="10" max="16384" width="11.44140625" style="7"/>
  </cols>
  <sheetData>
    <row r="1" spans="1:11" s="2" customFormat="1" x14ac:dyDescent="0.25">
      <c r="A1" s="68"/>
      <c r="B1" s="69"/>
      <c r="C1" s="118"/>
      <c r="D1" s="118"/>
      <c r="E1" s="118"/>
      <c r="F1" s="118"/>
      <c r="G1" s="118"/>
      <c r="H1" s="119"/>
    </row>
    <row r="2" spans="1:11" s="2" customFormat="1" ht="12.75" customHeight="1" x14ac:dyDescent="0.25">
      <c r="A2" s="176" t="s">
        <v>39</v>
      </c>
      <c r="B2" s="177"/>
      <c r="C2" s="177" t="s">
        <v>48</v>
      </c>
      <c r="D2" s="177"/>
      <c r="E2" s="177"/>
      <c r="F2" s="177"/>
      <c r="G2" s="177"/>
      <c r="H2" s="178"/>
    </row>
    <row r="3" spans="1:11" s="2" customFormat="1" ht="12.75" customHeight="1" x14ac:dyDescent="0.25">
      <c r="A3" s="176"/>
      <c r="B3" s="177"/>
      <c r="C3" s="177"/>
      <c r="D3" s="177"/>
      <c r="E3" s="177"/>
      <c r="F3" s="177"/>
      <c r="G3" s="177"/>
      <c r="H3" s="178"/>
    </row>
    <row r="4" spans="1:11" s="2" customFormat="1" ht="13.8" thickBot="1" x14ac:dyDescent="0.3">
      <c r="A4" s="70"/>
      <c r="B4" s="71"/>
      <c r="C4" s="120"/>
      <c r="D4" s="120"/>
      <c r="E4" s="120"/>
      <c r="F4" s="120"/>
      <c r="G4" s="121"/>
      <c r="H4" s="122"/>
    </row>
    <row r="5" spans="1:11" s="2" customFormat="1" ht="13.8" x14ac:dyDescent="0.25">
      <c r="A5" s="179" t="s">
        <v>67</v>
      </c>
      <c r="B5" s="180"/>
      <c r="C5" s="181" t="s">
        <v>198</v>
      </c>
      <c r="D5" s="182"/>
      <c r="E5" s="182"/>
      <c r="F5" s="182"/>
      <c r="G5" s="182"/>
      <c r="H5" s="183"/>
    </row>
    <row r="6" spans="1:11" s="2" customFormat="1" ht="13.8" x14ac:dyDescent="0.25">
      <c r="A6" s="187" t="s">
        <v>69</v>
      </c>
      <c r="B6" s="188"/>
      <c r="C6" s="184" t="s">
        <v>68</v>
      </c>
      <c r="D6" s="185"/>
      <c r="E6" s="185"/>
      <c r="F6" s="185"/>
      <c r="G6" s="185"/>
      <c r="H6" s="186"/>
    </row>
    <row r="7" spans="1:11" s="2" customFormat="1" ht="14.4" thickBot="1" x14ac:dyDescent="0.3">
      <c r="A7" s="170" t="s">
        <v>40</v>
      </c>
      <c r="B7" s="171"/>
      <c r="C7" s="123" t="s">
        <v>41</v>
      </c>
      <c r="D7" s="124"/>
      <c r="E7" s="125" t="s">
        <v>199</v>
      </c>
      <c r="F7" s="126"/>
      <c r="G7" s="127" t="s">
        <v>42</v>
      </c>
      <c r="H7" s="128">
        <v>0.245</v>
      </c>
    </row>
    <row r="8" spans="1:11" s="2" customFormat="1" ht="12.75" customHeight="1" x14ac:dyDescent="0.25">
      <c r="A8" s="172" t="s">
        <v>12</v>
      </c>
      <c r="B8" s="174" t="s">
        <v>47</v>
      </c>
      <c r="C8" s="174" t="s">
        <v>13</v>
      </c>
      <c r="D8" s="174" t="s">
        <v>14</v>
      </c>
      <c r="E8" s="189" t="s">
        <v>43</v>
      </c>
      <c r="F8" s="189" t="s">
        <v>44</v>
      </c>
      <c r="G8" s="189" t="s">
        <v>45</v>
      </c>
      <c r="H8" s="191" t="s">
        <v>46</v>
      </c>
    </row>
    <row r="9" spans="1:11" s="2" customFormat="1" ht="26.25" customHeight="1" x14ac:dyDescent="0.25">
      <c r="A9" s="173"/>
      <c r="B9" s="175"/>
      <c r="C9" s="175"/>
      <c r="D9" s="175"/>
      <c r="E9" s="190"/>
      <c r="F9" s="190"/>
      <c r="G9" s="190"/>
      <c r="H9" s="192"/>
    </row>
    <row r="10" spans="1:11" s="2" customFormat="1" ht="18" customHeight="1" x14ac:dyDescent="0.25">
      <c r="A10" s="72" t="s">
        <v>15</v>
      </c>
      <c r="B10" s="73" t="s">
        <v>16</v>
      </c>
      <c r="C10" s="74"/>
      <c r="D10" s="75"/>
      <c r="E10" s="75"/>
      <c r="F10" s="75"/>
      <c r="G10" s="77">
        <f>SUM(G11:G12)</f>
        <v>2086.6698000000001</v>
      </c>
      <c r="H10" s="76"/>
      <c r="J10" s="2" t="s">
        <v>65</v>
      </c>
    </row>
    <row r="11" spans="1:11" s="2" customFormat="1" ht="18" customHeight="1" x14ac:dyDescent="0.25">
      <c r="A11" s="48" t="s">
        <v>17</v>
      </c>
      <c r="B11" s="144" t="s">
        <v>193</v>
      </c>
      <c r="C11" s="23" t="s">
        <v>0</v>
      </c>
      <c r="D11" s="43">
        <v>3</v>
      </c>
      <c r="E11" s="40">
        <v>468.19</v>
      </c>
      <c r="F11" s="40">
        <f>E11*(1+$H$7)</f>
        <v>582.89655000000005</v>
      </c>
      <c r="G11" s="27">
        <f t="shared" ref="G11:G12" si="0">F11*D11</f>
        <v>1748.6896500000003</v>
      </c>
      <c r="H11" s="49" t="s">
        <v>49</v>
      </c>
      <c r="I11" s="4"/>
      <c r="K11" s="110">
        <v>45536</v>
      </c>
    </row>
    <row r="12" spans="1:11" s="2" customFormat="1" ht="18" customHeight="1" x14ac:dyDescent="0.25">
      <c r="A12" s="48" t="s">
        <v>18</v>
      </c>
      <c r="B12" s="144" t="s">
        <v>194</v>
      </c>
      <c r="C12" s="24" t="s">
        <v>56</v>
      </c>
      <c r="D12" s="43">
        <v>1</v>
      </c>
      <c r="E12" s="40">
        <v>271.47000000000003</v>
      </c>
      <c r="F12" s="40">
        <f t="shared" ref="F12" si="1">E12*(1+$H$7)</f>
        <v>337.98015000000004</v>
      </c>
      <c r="G12" s="27">
        <f t="shared" si="0"/>
        <v>337.98015000000004</v>
      </c>
      <c r="H12" s="49" t="s">
        <v>26</v>
      </c>
      <c r="J12" s="2">
        <v>852.80899999999997</v>
      </c>
      <c r="K12" s="4">
        <v>1141.3979999999999</v>
      </c>
    </row>
    <row r="13" spans="1:11" s="2" customFormat="1" x14ac:dyDescent="0.25">
      <c r="A13" s="48"/>
      <c r="B13" s="14"/>
      <c r="C13" s="24"/>
      <c r="D13" s="43"/>
      <c r="E13" s="87"/>
      <c r="F13" s="87"/>
      <c r="G13" s="129"/>
      <c r="H13" s="52"/>
    </row>
    <row r="14" spans="1:11" s="41" customFormat="1" ht="15" customHeight="1" x14ac:dyDescent="0.25">
      <c r="A14" s="72" t="s">
        <v>19</v>
      </c>
      <c r="B14" s="73" t="s">
        <v>89</v>
      </c>
      <c r="C14" s="78"/>
      <c r="D14" s="79"/>
      <c r="E14" s="80"/>
      <c r="F14" s="80"/>
      <c r="G14" s="77">
        <f>SUM(G15:G46)</f>
        <v>23130.594546000004</v>
      </c>
      <c r="H14" s="82"/>
      <c r="I14" s="2"/>
    </row>
    <row r="15" spans="1:11" s="41" customFormat="1" ht="19.8" customHeight="1" x14ac:dyDescent="0.25">
      <c r="A15" s="50" t="s">
        <v>20</v>
      </c>
      <c r="B15" s="86" t="s">
        <v>70</v>
      </c>
      <c r="C15" s="24" t="s">
        <v>56</v>
      </c>
      <c r="D15" s="43">
        <v>1</v>
      </c>
      <c r="E15" s="40">
        <v>2752.82</v>
      </c>
      <c r="F15" s="40">
        <f>E15*(1+$H$7)</f>
        <v>3427.2609000000007</v>
      </c>
      <c r="G15" s="27">
        <f>F15*D15</f>
        <v>3427.2609000000007</v>
      </c>
      <c r="H15" s="49" t="s">
        <v>71</v>
      </c>
      <c r="I15" s="2"/>
    </row>
    <row r="16" spans="1:11" s="41" customFormat="1" ht="21.6" customHeight="1" x14ac:dyDescent="0.25">
      <c r="A16" s="50" t="s">
        <v>21</v>
      </c>
      <c r="B16" s="144" t="s">
        <v>219</v>
      </c>
      <c r="C16" s="24" t="s">
        <v>56</v>
      </c>
      <c r="D16" s="43">
        <v>1</v>
      </c>
      <c r="E16" s="40">
        <v>1607.26</v>
      </c>
      <c r="F16" s="40">
        <f>E16*(1+$H$7)</f>
        <v>2001.0387000000001</v>
      </c>
      <c r="G16" s="27">
        <f>F16*D16</f>
        <v>2001.0387000000001</v>
      </c>
      <c r="H16" s="49" t="s">
        <v>201</v>
      </c>
      <c r="I16" s="2"/>
    </row>
    <row r="17" spans="1:10" s="41" customFormat="1" ht="27" customHeight="1" x14ac:dyDescent="0.25">
      <c r="A17" s="50" t="s">
        <v>25</v>
      </c>
      <c r="B17" s="149" t="s">
        <v>204</v>
      </c>
      <c r="C17" s="23" t="s">
        <v>56</v>
      </c>
      <c r="D17" s="25">
        <v>1</v>
      </c>
      <c r="E17" s="40">
        <v>2029.05</v>
      </c>
      <c r="F17" s="40">
        <f>E17*(1+$H$7)</f>
        <v>2526.16725</v>
      </c>
      <c r="G17" s="27">
        <f t="shared" ref="G17:G49" si="2">D17*F17</f>
        <v>2526.16725</v>
      </c>
      <c r="H17" s="49" t="s">
        <v>202</v>
      </c>
      <c r="I17" s="2"/>
    </row>
    <row r="18" spans="1:10" s="41" customFormat="1" ht="30" customHeight="1" x14ac:dyDescent="0.25">
      <c r="A18" s="50" t="s">
        <v>28</v>
      </c>
      <c r="B18" s="150" t="s">
        <v>76</v>
      </c>
      <c r="C18" s="23" t="s">
        <v>56</v>
      </c>
      <c r="D18" s="25">
        <v>1</v>
      </c>
      <c r="E18" s="26">
        <v>600.95000000000005</v>
      </c>
      <c r="F18" s="40">
        <f t="shared" ref="F18:F49" si="3">E18*(1+$H$7)</f>
        <v>748.18275000000017</v>
      </c>
      <c r="G18" s="27">
        <f t="shared" si="2"/>
        <v>748.18275000000017</v>
      </c>
      <c r="H18" s="49" t="s">
        <v>77</v>
      </c>
    </row>
    <row r="19" spans="1:10" s="41" customFormat="1" ht="19.2" customHeight="1" x14ac:dyDescent="0.25">
      <c r="A19" s="50" t="s">
        <v>29</v>
      </c>
      <c r="B19" s="151" t="s">
        <v>72</v>
      </c>
      <c r="C19" s="23" t="s">
        <v>56</v>
      </c>
      <c r="D19" s="25">
        <v>1</v>
      </c>
      <c r="E19" s="40">
        <v>166.69</v>
      </c>
      <c r="F19" s="40">
        <f t="shared" si="3"/>
        <v>207.52905000000001</v>
      </c>
      <c r="G19" s="27">
        <f t="shared" si="2"/>
        <v>207.52905000000001</v>
      </c>
      <c r="H19" s="49" t="s">
        <v>73</v>
      </c>
    </row>
    <row r="20" spans="1:10" s="41" customFormat="1" ht="26.4" x14ac:dyDescent="0.25">
      <c r="A20" s="50" t="s">
        <v>30</v>
      </c>
      <c r="B20" s="149" t="s">
        <v>139</v>
      </c>
      <c r="C20" s="23" t="s">
        <v>1</v>
      </c>
      <c r="D20" s="25">
        <v>15</v>
      </c>
      <c r="E20" s="40">
        <v>55.66</v>
      </c>
      <c r="F20" s="40">
        <f t="shared" si="3"/>
        <v>69.296700000000001</v>
      </c>
      <c r="G20" s="27">
        <f t="shared" si="2"/>
        <v>1039.4504999999999</v>
      </c>
      <c r="H20" s="49" t="s">
        <v>138</v>
      </c>
    </row>
    <row r="21" spans="1:10" s="41" customFormat="1" ht="26.4" x14ac:dyDescent="0.25">
      <c r="A21" s="50" t="s">
        <v>59</v>
      </c>
      <c r="B21" s="149" t="s">
        <v>140</v>
      </c>
      <c r="C21" s="23" t="s">
        <v>1</v>
      </c>
      <c r="D21" s="25">
        <v>15</v>
      </c>
      <c r="E21" s="40">
        <v>55.66</v>
      </c>
      <c r="F21" s="40">
        <f t="shared" si="3"/>
        <v>69.296700000000001</v>
      </c>
      <c r="G21" s="27">
        <f t="shared" si="2"/>
        <v>1039.4504999999999</v>
      </c>
      <c r="H21" s="49" t="s">
        <v>138</v>
      </c>
    </row>
    <row r="22" spans="1:10" s="41" customFormat="1" ht="27.6" customHeight="1" x14ac:dyDescent="0.25">
      <c r="A22" s="50" t="s">
        <v>60</v>
      </c>
      <c r="B22" s="149" t="s">
        <v>141</v>
      </c>
      <c r="C22" s="23" t="s">
        <v>1</v>
      </c>
      <c r="D22" s="25">
        <v>15</v>
      </c>
      <c r="E22" s="40">
        <v>55.66</v>
      </c>
      <c r="F22" s="40">
        <f t="shared" si="3"/>
        <v>69.296700000000001</v>
      </c>
      <c r="G22" s="27">
        <f t="shared" si="2"/>
        <v>1039.4504999999999</v>
      </c>
      <c r="H22" s="49" t="s">
        <v>138</v>
      </c>
    </row>
    <row r="23" spans="1:10" s="41" customFormat="1" ht="28.8" customHeight="1" x14ac:dyDescent="0.25">
      <c r="A23" s="50" t="s">
        <v>61</v>
      </c>
      <c r="B23" s="149" t="s">
        <v>142</v>
      </c>
      <c r="C23" s="23" t="s">
        <v>1</v>
      </c>
      <c r="D23" s="25">
        <v>15</v>
      </c>
      <c r="E23" s="40">
        <v>55.66</v>
      </c>
      <c r="F23" s="40">
        <f t="shared" si="3"/>
        <v>69.296700000000001</v>
      </c>
      <c r="G23" s="27">
        <f t="shared" si="2"/>
        <v>1039.4504999999999</v>
      </c>
      <c r="H23" s="49" t="s">
        <v>138</v>
      </c>
    </row>
    <row r="24" spans="1:10" s="2" customFormat="1" ht="21.6" customHeight="1" x14ac:dyDescent="0.25">
      <c r="A24" s="50" t="s">
        <v>62</v>
      </c>
      <c r="B24" s="86" t="s">
        <v>75</v>
      </c>
      <c r="C24" s="23" t="s">
        <v>56</v>
      </c>
      <c r="D24" s="25">
        <v>3</v>
      </c>
      <c r="E24" s="40">
        <v>75.81</v>
      </c>
      <c r="F24" s="40">
        <f t="shared" si="3"/>
        <v>94.383450000000011</v>
      </c>
      <c r="G24" s="27">
        <f t="shared" si="2"/>
        <v>283.15035</v>
      </c>
      <c r="H24" s="49" t="s">
        <v>74</v>
      </c>
      <c r="I24" s="41"/>
    </row>
    <row r="25" spans="1:10" s="2" customFormat="1" ht="19.8" customHeight="1" x14ac:dyDescent="0.25">
      <c r="A25" s="50" t="s">
        <v>63</v>
      </c>
      <c r="B25" s="86" t="s">
        <v>79</v>
      </c>
      <c r="C25" s="23" t="s">
        <v>56</v>
      </c>
      <c r="D25" s="25">
        <v>6</v>
      </c>
      <c r="E25" s="40">
        <v>23.65</v>
      </c>
      <c r="F25" s="40">
        <f t="shared" si="3"/>
        <v>29.44425</v>
      </c>
      <c r="G25" s="27">
        <f t="shared" si="2"/>
        <v>176.66550000000001</v>
      </c>
      <c r="H25" s="49" t="s">
        <v>78</v>
      </c>
      <c r="I25" s="4"/>
      <c r="J25" s="2" t="s">
        <v>3</v>
      </c>
    </row>
    <row r="26" spans="1:10" s="41" customFormat="1" ht="16.2" customHeight="1" x14ac:dyDescent="0.25">
      <c r="A26" s="50" t="s">
        <v>64</v>
      </c>
      <c r="B26" s="45" t="s">
        <v>80</v>
      </c>
      <c r="C26" s="23" t="s">
        <v>56</v>
      </c>
      <c r="D26" s="25">
        <v>1</v>
      </c>
      <c r="E26" s="40">
        <v>104.96</v>
      </c>
      <c r="F26" s="40">
        <f t="shared" si="3"/>
        <v>130.67519999999999</v>
      </c>
      <c r="G26" s="27">
        <f>D26*F26</f>
        <v>130.67519999999999</v>
      </c>
      <c r="H26" s="49" t="s">
        <v>200</v>
      </c>
    </row>
    <row r="27" spans="1:10" s="41" customFormat="1" ht="20.399999999999999" customHeight="1" x14ac:dyDescent="0.25">
      <c r="A27" s="50" t="s">
        <v>90</v>
      </c>
      <c r="B27" s="86" t="s">
        <v>92</v>
      </c>
      <c r="C27" s="23" t="s">
        <v>56</v>
      </c>
      <c r="D27" s="25">
        <v>1</v>
      </c>
      <c r="E27" s="40">
        <v>239.46</v>
      </c>
      <c r="F27" s="40">
        <f t="shared" si="3"/>
        <v>298.12770000000006</v>
      </c>
      <c r="G27" s="27">
        <f>D27*F27</f>
        <v>298.12770000000006</v>
      </c>
      <c r="H27" s="49" t="s">
        <v>91</v>
      </c>
    </row>
    <row r="28" spans="1:10" s="41" customFormat="1" ht="18.600000000000001" customHeight="1" x14ac:dyDescent="0.25">
      <c r="A28" s="50" t="s">
        <v>93</v>
      </c>
      <c r="B28" s="86" t="s">
        <v>82</v>
      </c>
      <c r="C28" s="23" t="s">
        <v>56</v>
      </c>
      <c r="D28" s="25">
        <v>1</v>
      </c>
      <c r="E28" s="26">
        <v>343.76</v>
      </c>
      <c r="F28" s="40">
        <f t="shared" si="3"/>
        <v>427.9812</v>
      </c>
      <c r="G28" s="27">
        <f t="shared" si="2"/>
        <v>427.9812</v>
      </c>
      <c r="H28" s="49" t="s">
        <v>81</v>
      </c>
    </row>
    <row r="29" spans="1:10" s="41" customFormat="1" ht="30.6" customHeight="1" x14ac:dyDescent="0.25">
      <c r="A29" s="50" t="s">
        <v>94</v>
      </c>
      <c r="B29" s="86" t="s">
        <v>84</v>
      </c>
      <c r="C29" s="23" t="s">
        <v>56</v>
      </c>
      <c r="D29" s="25">
        <v>1</v>
      </c>
      <c r="E29" s="26">
        <v>250.66</v>
      </c>
      <c r="F29" s="40">
        <f t="shared" si="3"/>
        <v>312.07170000000002</v>
      </c>
      <c r="G29" s="27">
        <f t="shared" si="2"/>
        <v>312.07170000000002</v>
      </c>
      <c r="H29" s="49" t="s">
        <v>83</v>
      </c>
    </row>
    <row r="30" spans="1:10" s="41" customFormat="1" ht="22.8" customHeight="1" x14ac:dyDescent="0.25">
      <c r="A30" s="50" t="s">
        <v>95</v>
      </c>
      <c r="B30" s="86" t="s">
        <v>86</v>
      </c>
      <c r="C30" s="23" t="s">
        <v>56</v>
      </c>
      <c r="D30" s="25">
        <v>1</v>
      </c>
      <c r="E30" s="26">
        <v>1125.96</v>
      </c>
      <c r="F30" s="40">
        <f t="shared" si="3"/>
        <v>1401.8202000000001</v>
      </c>
      <c r="G30" s="27">
        <f t="shared" si="2"/>
        <v>1401.8202000000001</v>
      </c>
      <c r="H30" s="49" t="s">
        <v>85</v>
      </c>
    </row>
    <row r="31" spans="1:10" s="41" customFormat="1" ht="19.2" customHeight="1" x14ac:dyDescent="0.25">
      <c r="A31" s="50" t="s">
        <v>96</v>
      </c>
      <c r="B31" s="144" t="s">
        <v>87</v>
      </c>
      <c r="C31" s="23" t="s">
        <v>56</v>
      </c>
      <c r="D31" s="25">
        <v>1</v>
      </c>
      <c r="E31" s="26">
        <v>125.85</v>
      </c>
      <c r="F31" s="40">
        <f t="shared" si="3"/>
        <v>156.68325000000002</v>
      </c>
      <c r="G31" s="27">
        <f t="shared" si="2"/>
        <v>156.68325000000002</v>
      </c>
      <c r="H31" s="49" t="s">
        <v>88</v>
      </c>
    </row>
    <row r="32" spans="1:10" s="41" customFormat="1" ht="19.2" customHeight="1" x14ac:dyDescent="0.25">
      <c r="A32" s="50" t="s">
        <v>101</v>
      </c>
      <c r="B32" s="161" t="s">
        <v>182</v>
      </c>
      <c r="C32" s="23" t="s">
        <v>56</v>
      </c>
      <c r="D32" s="25">
        <v>1</v>
      </c>
      <c r="E32" s="40">
        <v>10.08</v>
      </c>
      <c r="F32" s="40">
        <f t="shared" si="3"/>
        <v>12.549600000000002</v>
      </c>
      <c r="G32" s="27">
        <f t="shared" si="2"/>
        <v>12.549600000000002</v>
      </c>
      <c r="H32" s="49" t="s">
        <v>181</v>
      </c>
    </row>
    <row r="33" spans="1:9" s="41" customFormat="1" ht="19.2" customHeight="1" x14ac:dyDescent="0.25">
      <c r="A33" s="50" t="s">
        <v>102</v>
      </c>
      <c r="B33" s="155" t="s">
        <v>120</v>
      </c>
      <c r="C33" s="23" t="s">
        <v>56</v>
      </c>
      <c r="D33" s="25">
        <v>2</v>
      </c>
      <c r="E33" s="26">
        <v>44.23</v>
      </c>
      <c r="F33" s="40">
        <f t="shared" si="3"/>
        <v>55.06635</v>
      </c>
      <c r="G33" s="27">
        <f t="shared" si="2"/>
        <v>110.1327</v>
      </c>
      <c r="H33" s="49" t="s">
        <v>121</v>
      </c>
    </row>
    <row r="34" spans="1:9" s="41" customFormat="1" ht="19.2" customHeight="1" x14ac:dyDescent="0.25">
      <c r="A34" s="50" t="s">
        <v>103</v>
      </c>
      <c r="B34" s="155" t="s">
        <v>97</v>
      </c>
      <c r="C34" s="23" t="s">
        <v>56</v>
      </c>
      <c r="D34" s="25">
        <v>1</v>
      </c>
      <c r="E34" s="26">
        <v>78.239999999999995</v>
      </c>
      <c r="F34" s="40">
        <f t="shared" si="3"/>
        <v>97.408799999999999</v>
      </c>
      <c r="G34" s="27">
        <f t="shared" si="2"/>
        <v>97.408799999999999</v>
      </c>
      <c r="H34" s="49" t="s">
        <v>98</v>
      </c>
    </row>
    <row r="35" spans="1:9" s="41" customFormat="1" ht="19.2" customHeight="1" x14ac:dyDescent="0.25">
      <c r="A35" s="50" t="s">
        <v>104</v>
      </c>
      <c r="B35" s="155" t="s">
        <v>129</v>
      </c>
      <c r="C35" s="23" t="s">
        <v>1</v>
      </c>
      <c r="D35" s="25">
        <v>10</v>
      </c>
      <c r="E35" s="26">
        <v>29.9</v>
      </c>
      <c r="F35" s="40">
        <f t="shared" si="3"/>
        <v>37.225500000000004</v>
      </c>
      <c r="G35" s="27">
        <f t="shared" si="2"/>
        <v>372.25500000000005</v>
      </c>
      <c r="H35" s="49" t="s">
        <v>130</v>
      </c>
    </row>
    <row r="36" spans="1:9" s="41" customFormat="1" ht="19.2" customHeight="1" x14ac:dyDescent="0.25">
      <c r="A36" s="50" t="s">
        <v>113</v>
      </c>
      <c r="B36" s="155" t="s">
        <v>123</v>
      </c>
      <c r="C36" s="23" t="s">
        <v>56</v>
      </c>
      <c r="D36" s="25">
        <v>1</v>
      </c>
      <c r="E36" s="26">
        <v>15.02</v>
      </c>
      <c r="F36" s="40">
        <f t="shared" si="3"/>
        <v>18.6999</v>
      </c>
      <c r="G36" s="27">
        <f t="shared" si="2"/>
        <v>18.6999</v>
      </c>
      <c r="H36" s="49" t="s">
        <v>124</v>
      </c>
    </row>
    <row r="37" spans="1:9" s="41" customFormat="1" ht="19.2" customHeight="1" x14ac:dyDescent="0.25">
      <c r="A37" s="50" t="s">
        <v>114</v>
      </c>
      <c r="B37" s="155" t="s">
        <v>126</v>
      </c>
      <c r="C37" s="23" t="s">
        <v>56</v>
      </c>
      <c r="D37" s="25">
        <v>1</v>
      </c>
      <c r="E37" s="26">
        <v>36.659999999999997</v>
      </c>
      <c r="F37" s="40">
        <f t="shared" si="3"/>
        <v>45.6417</v>
      </c>
      <c r="G37" s="27">
        <f t="shared" si="2"/>
        <v>45.6417</v>
      </c>
      <c r="H37" s="49" t="s">
        <v>127</v>
      </c>
    </row>
    <row r="38" spans="1:9" s="41" customFormat="1" ht="19.2" customHeight="1" x14ac:dyDescent="0.25">
      <c r="A38" s="50" t="s">
        <v>122</v>
      </c>
      <c r="B38" s="155" t="s">
        <v>132</v>
      </c>
      <c r="C38" s="23" t="s">
        <v>56</v>
      </c>
      <c r="D38" s="25">
        <v>8</v>
      </c>
      <c r="E38" s="26">
        <v>3.87</v>
      </c>
      <c r="F38" s="40">
        <f t="shared" si="3"/>
        <v>4.8181500000000002</v>
      </c>
      <c r="G38" s="27">
        <f t="shared" si="2"/>
        <v>38.545200000000001</v>
      </c>
      <c r="H38" s="49" t="s">
        <v>133</v>
      </c>
    </row>
    <row r="39" spans="1:9" s="41" customFormat="1" ht="19.2" customHeight="1" x14ac:dyDescent="0.25">
      <c r="A39" s="50" t="s">
        <v>125</v>
      </c>
      <c r="B39" s="155" t="s">
        <v>99</v>
      </c>
      <c r="C39" s="23" t="s">
        <v>0</v>
      </c>
      <c r="D39" s="25">
        <v>4</v>
      </c>
      <c r="E39" s="26">
        <v>98.89</v>
      </c>
      <c r="F39" s="40">
        <f t="shared" si="3"/>
        <v>123.11805000000001</v>
      </c>
      <c r="G39" s="27">
        <f t="shared" si="2"/>
        <v>492.47220000000004</v>
      </c>
      <c r="H39" s="49" t="s">
        <v>100</v>
      </c>
    </row>
    <row r="40" spans="1:9" s="41" customFormat="1" ht="30.6" customHeight="1" x14ac:dyDescent="0.25">
      <c r="A40" s="50" t="s">
        <v>128</v>
      </c>
      <c r="B40" s="152" t="s">
        <v>107</v>
      </c>
      <c r="C40" s="23" t="s">
        <v>0</v>
      </c>
      <c r="D40" s="25">
        <v>8.84</v>
      </c>
      <c r="E40" s="26">
        <v>9.8800000000000008</v>
      </c>
      <c r="F40" s="40">
        <f t="shared" si="3"/>
        <v>12.300600000000003</v>
      </c>
      <c r="G40" s="27">
        <f t="shared" si="2"/>
        <v>108.73730400000002</v>
      </c>
      <c r="H40" s="49" t="s">
        <v>53</v>
      </c>
    </row>
    <row r="41" spans="1:9" s="41" customFormat="1" ht="30" customHeight="1" x14ac:dyDescent="0.25">
      <c r="A41" s="50" t="s">
        <v>131</v>
      </c>
      <c r="B41" s="152" t="s">
        <v>106</v>
      </c>
      <c r="C41" s="23" t="s">
        <v>0</v>
      </c>
      <c r="D41" s="25">
        <v>8.84</v>
      </c>
      <c r="E41" s="26">
        <v>63.58</v>
      </c>
      <c r="F41" s="40">
        <f t="shared" si="3"/>
        <v>79.1571</v>
      </c>
      <c r="G41" s="27">
        <f t="shared" si="2"/>
        <v>699.74876399999994</v>
      </c>
      <c r="H41" s="49" t="s">
        <v>36</v>
      </c>
    </row>
    <row r="42" spans="1:9" s="41" customFormat="1" ht="19.2" customHeight="1" x14ac:dyDescent="0.25">
      <c r="A42" s="50" t="s">
        <v>134</v>
      </c>
      <c r="B42" s="3" t="s">
        <v>105</v>
      </c>
      <c r="C42" s="23" t="s">
        <v>0</v>
      </c>
      <c r="D42" s="25">
        <v>8.84</v>
      </c>
      <c r="E42" s="26">
        <v>20.66</v>
      </c>
      <c r="F42" s="40">
        <f t="shared" si="3"/>
        <v>25.721700000000002</v>
      </c>
      <c r="G42" s="27">
        <f t="shared" si="2"/>
        <v>227.379828</v>
      </c>
      <c r="H42" s="49" t="s">
        <v>108</v>
      </c>
    </row>
    <row r="43" spans="1:9" s="41" customFormat="1" ht="19.2" customHeight="1" x14ac:dyDescent="0.25">
      <c r="A43" s="50" t="s">
        <v>135</v>
      </c>
      <c r="B43" s="3" t="s">
        <v>109</v>
      </c>
      <c r="C43" s="23" t="s">
        <v>1</v>
      </c>
      <c r="D43" s="25">
        <v>2</v>
      </c>
      <c r="E43" s="26">
        <v>119.3</v>
      </c>
      <c r="F43" s="40">
        <f t="shared" si="3"/>
        <v>148.52850000000001</v>
      </c>
      <c r="G43" s="27">
        <f t="shared" si="2"/>
        <v>297.05700000000002</v>
      </c>
      <c r="H43" s="49" t="s">
        <v>38</v>
      </c>
    </row>
    <row r="44" spans="1:9" s="41" customFormat="1" ht="19.2" customHeight="1" x14ac:dyDescent="0.25">
      <c r="A44" s="50" t="s">
        <v>136</v>
      </c>
      <c r="B44" s="3" t="s">
        <v>110</v>
      </c>
      <c r="C44" s="23" t="s">
        <v>111</v>
      </c>
      <c r="D44" s="25">
        <v>16</v>
      </c>
      <c r="E44" s="26">
        <v>35.590000000000003</v>
      </c>
      <c r="F44" s="40">
        <f t="shared" si="3"/>
        <v>44.309550000000009</v>
      </c>
      <c r="G44" s="27">
        <f t="shared" si="2"/>
        <v>708.95280000000014</v>
      </c>
      <c r="H44" s="49" t="s">
        <v>112</v>
      </c>
    </row>
    <row r="45" spans="1:9" s="41" customFormat="1" ht="19.2" customHeight="1" x14ac:dyDescent="0.25">
      <c r="A45" s="50" t="s">
        <v>137</v>
      </c>
      <c r="B45" s="3" t="s">
        <v>115</v>
      </c>
      <c r="C45" s="23" t="s">
        <v>111</v>
      </c>
      <c r="D45" s="25">
        <v>40</v>
      </c>
      <c r="E45" s="26">
        <v>46.02</v>
      </c>
      <c r="F45" s="40">
        <f t="shared" si="3"/>
        <v>57.294900000000005</v>
      </c>
      <c r="G45" s="27">
        <f t="shared" si="2"/>
        <v>2291.7960000000003</v>
      </c>
      <c r="H45" s="49" t="s">
        <v>116</v>
      </c>
    </row>
    <row r="46" spans="1:9" s="41" customFormat="1" ht="19.2" customHeight="1" x14ac:dyDescent="0.25">
      <c r="A46" s="50" t="s">
        <v>183</v>
      </c>
      <c r="B46" s="3" t="s">
        <v>117</v>
      </c>
      <c r="C46" s="23" t="s">
        <v>111</v>
      </c>
      <c r="D46" s="25">
        <v>40</v>
      </c>
      <c r="E46" s="26">
        <v>27.19</v>
      </c>
      <c r="F46" s="40">
        <f t="shared" si="3"/>
        <v>33.851550000000003</v>
      </c>
      <c r="G46" s="27">
        <f t="shared" si="2"/>
        <v>1354.0620000000001</v>
      </c>
      <c r="H46" s="49" t="s">
        <v>118</v>
      </c>
    </row>
    <row r="47" spans="1:9" s="41" customFormat="1" x14ac:dyDescent="0.25">
      <c r="A47" s="51"/>
      <c r="B47" s="21"/>
      <c r="C47" s="130"/>
      <c r="D47" s="131"/>
      <c r="E47" s="26"/>
      <c r="F47" s="40"/>
      <c r="G47" s="27"/>
      <c r="H47" s="132"/>
      <c r="I47" s="2"/>
    </row>
    <row r="48" spans="1:9" s="2" customFormat="1" x14ac:dyDescent="0.25">
      <c r="A48" s="72" t="s">
        <v>22</v>
      </c>
      <c r="B48" s="83" t="s">
        <v>119</v>
      </c>
      <c r="C48" s="84"/>
      <c r="D48" s="85"/>
      <c r="E48" s="81"/>
      <c r="F48" s="81"/>
      <c r="G48" s="77">
        <f>SUM(G49:G77)</f>
        <v>214447.14150000003</v>
      </c>
      <c r="H48" s="76"/>
      <c r="I48" s="42"/>
    </row>
    <row r="49" spans="1:9" s="2" customFormat="1" ht="26.4" x14ac:dyDescent="0.25">
      <c r="A49" s="153" t="s">
        <v>23</v>
      </c>
      <c r="B49" s="156" t="s">
        <v>143</v>
      </c>
      <c r="C49" s="146" t="s">
        <v>1</v>
      </c>
      <c r="D49" s="159">
        <v>155</v>
      </c>
      <c r="E49" s="147">
        <v>18.440000000000001</v>
      </c>
      <c r="F49" s="157">
        <f t="shared" si="3"/>
        <v>22.957800000000002</v>
      </c>
      <c r="G49" s="27">
        <f t="shared" si="2"/>
        <v>3558.4590000000003</v>
      </c>
      <c r="H49" s="154" t="s">
        <v>156</v>
      </c>
      <c r="I49" s="42"/>
    </row>
    <row r="50" spans="1:9" s="2" customFormat="1" ht="26.4" x14ac:dyDescent="0.25">
      <c r="A50" s="153" t="s">
        <v>50</v>
      </c>
      <c r="B50" s="47" t="s">
        <v>144</v>
      </c>
      <c r="C50" s="145" t="s">
        <v>1</v>
      </c>
      <c r="D50" s="158">
        <v>125</v>
      </c>
      <c r="E50" s="148">
        <v>18.440000000000001</v>
      </c>
      <c r="F50" s="158">
        <f t="shared" ref="F50:F75" si="4">E50*(1+$H$7)</f>
        <v>22.957800000000002</v>
      </c>
      <c r="G50" s="158">
        <f t="shared" ref="G50:G57" si="5">F50*D50</f>
        <v>2869.7250000000004</v>
      </c>
      <c r="H50" s="49" t="s">
        <v>156</v>
      </c>
      <c r="I50" s="42"/>
    </row>
    <row r="51" spans="1:9" s="2" customFormat="1" ht="26.4" x14ac:dyDescent="0.25">
      <c r="A51" s="153" t="s">
        <v>51</v>
      </c>
      <c r="B51" s="47" t="s">
        <v>145</v>
      </c>
      <c r="C51" s="145" t="s">
        <v>1</v>
      </c>
      <c r="D51" s="158">
        <v>98</v>
      </c>
      <c r="E51" s="148">
        <v>18.440000000000001</v>
      </c>
      <c r="F51" s="158">
        <f t="shared" si="4"/>
        <v>22.957800000000002</v>
      </c>
      <c r="G51" s="158">
        <f t="shared" si="5"/>
        <v>2249.8644000000004</v>
      </c>
      <c r="H51" s="49" t="s">
        <v>156</v>
      </c>
      <c r="I51" s="42"/>
    </row>
    <row r="52" spans="1:9" s="2" customFormat="1" ht="26.4" x14ac:dyDescent="0.25">
      <c r="A52" s="153" t="s">
        <v>27</v>
      </c>
      <c r="B52" s="47" t="s">
        <v>146</v>
      </c>
      <c r="C52" s="145" t="s">
        <v>1</v>
      </c>
      <c r="D52" s="158">
        <v>235</v>
      </c>
      <c r="E52" s="148">
        <v>18.440000000000001</v>
      </c>
      <c r="F52" s="158">
        <f t="shared" si="4"/>
        <v>22.957800000000002</v>
      </c>
      <c r="G52" s="158">
        <f t="shared" si="5"/>
        <v>5395.0830000000005</v>
      </c>
      <c r="H52" s="49" t="s">
        <v>156</v>
      </c>
      <c r="I52" s="42"/>
    </row>
    <row r="53" spans="1:9" s="2" customFormat="1" ht="26.4" x14ac:dyDescent="0.25">
      <c r="A53" s="153" t="s">
        <v>31</v>
      </c>
      <c r="B53" s="47" t="s">
        <v>147</v>
      </c>
      <c r="C53" s="145" t="s">
        <v>1</v>
      </c>
      <c r="D53" s="158">
        <v>190</v>
      </c>
      <c r="E53" s="148">
        <v>18.440000000000001</v>
      </c>
      <c r="F53" s="158">
        <f t="shared" si="4"/>
        <v>22.957800000000002</v>
      </c>
      <c r="G53" s="158">
        <f t="shared" si="5"/>
        <v>4361.9820000000009</v>
      </c>
      <c r="H53" s="49" t="s">
        <v>156</v>
      </c>
      <c r="I53" s="42"/>
    </row>
    <row r="54" spans="1:9" s="2" customFormat="1" ht="26.4" x14ac:dyDescent="0.25">
      <c r="A54" s="153" t="s">
        <v>32</v>
      </c>
      <c r="B54" s="47" t="s">
        <v>148</v>
      </c>
      <c r="C54" s="145" t="s">
        <v>1</v>
      </c>
      <c r="D54" s="158">
        <v>22</v>
      </c>
      <c r="E54" s="148">
        <v>18.440000000000001</v>
      </c>
      <c r="F54" s="158">
        <f t="shared" si="4"/>
        <v>22.957800000000002</v>
      </c>
      <c r="G54" s="158">
        <f t="shared" si="5"/>
        <v>505.07160000000005</v>
      </c>
      <c r="H54" s="49" t="s">
        <v>156</v>
      </c>
      <c r="I54" s="42"/>
    </row>
    <row r="55" spans="1:9" s="2" customFormat="1" ht="26.4" x14ac:dyDescent="0.25">
      <c r="A55" s="153" t="s">
        <v>33</v>
      </c>
      <c r="B55" s="47" t="s">
        <v>149</v>
      </c>
      <c r="C55" s="145" t="s">
        <v>1</v>
      </c>
      <c r="D55" s="158">
        <v>50</v>
      </c>
      <c r="E55" s="148">
        <v>18.440000000000001</v>
      </c>
      <c r="F55" s="158">
        <f t="shared" si="4"/>
        <v>22.957800000000002</v>
      </c>
      <c r="G55" s="158">
        <f t="shared" si="5"/>
        <v>1147.8900000000001</v>
      </c>
      <c r="H55" s="49" t="s">
        <v>156</v>
      </c>
      <c r="I55" s="42"/>
    </row>
    <row r="56" spans="1:9" s="2" customFormat="1" ht="26.4" x14ac:dyDescent="0.25">
      <c r="A56" s="153" t="s">
        <v>34</v>
      </c>
      <c r="B56" s="47" t="s">
        <v>150</v>
      </c>
      <c r="C56" s="145" t="s">
        <v>1</v>
      </c>
      <c r="D56" s="158">
        <v>80</v>
      </c>
      <c r="E56" s="148">
        <v>18.440000000000001</v>
      </c>
      <c r="F56" s="158">
        <f t="shared" si="4"/>
        <v>22.957800000000002</v>
      </c>
      <c r="G56" s="158">
        <f t="shared" si="5"/>
        <v>1836.6240000000003</v>
      </c>
      <c r="H56" s="49" t="s">
        <v>156</v>
      </c>
      <c r="I56" s="42"/>
    </row>
    <row r="57" spans="1:9" s="2" customFormat="1" ht="26.4" x14ac:dyDescent="0.25">
      <c r="A57" s="153" t="s">
        <v>35</v>
      </c>
      <c r="B57" s="47" t="s">
        <v>154</v>
      </c>
      <c r="C57" s="145" t="s">
        <v>1</v>
      </c>
      <c r="D57" s="158">
        <v>29</v>
      </c>
      <c r="E57" s="148">
        <v>11.59</v>
      </c>
      <c r="F57" s="158">
        <f t="shared" si="4"/>
        <v>14.429550000000001</v>
      </c>
      <c r="G57" s="158">
        <f t="shared" si="5"/>
        <v>418.45695000000001</v>
      </c>
      <c r="H57" s="49" t="s">
        <v>153</v>
      </c>
      <c r="I57" s="42"/>
    </row>
    <row r="58" spans="1:9" s="2" customFormat="1" ht="26.4" x14ac:dyDescent="0.25">
      <c r="A58" s="153" t="s">
        <v>37</v>
      </c>
      <c r="B58" s="47" t="s">
        <v>155</v>
      </c>
      <c r="C58" s="145" t="s">
        <v>1</v>
      </c>
      <c r="D58" s="158">
        <v>29</v>
      </c>
      <c r="E58" s="148">
        <v>11.59</v>
      </c>
      <c r="F58" s="158">
        <f t="shared" si="4"/>
        <v>14.429550000000001</v>
      </c>
      <c r="G58" s="158">
        <f t="shared" ref="G58" si="6">F58*D58</f>
        <v>418.45695000000001</v>
      </c>
      <c r="H58" s="49" t="s">
        <v>153</v>
      </c>
      <c r="I58" s="42"/>
    </row>
    <row r="59" spans="1:9" s="2" customFormat="1" ht="26.4" x14ac:dyDescent="0.25">
      <c r="A59" s="153" t="s">
        <v>151</v>
      </c>
      <c r="B59" s="47" t="s">
        <v>157</v>
      </c>
      <c r="C59" s="145" t="s">
        <v>1</v>
      </c>
      <c r="D59" s="158">
        <v>29</v>
      </c>
      <c r="E59" s="148">
        <v>11.59</v>
      </c>
      <c r="F59" s="158">
        <f t="shared" si="4"/>
        <v>14.429550000000001</v>
      </c>
      <c r="G59" s="158">
        <f t="shared" ref="G59" si="7">F59*D59</f>
        <v>418.45695000000001</v>
      </c>
      <c r="H59" s="49" t="s">
        <v>153</v>
      </c>
      <c r="I59" s="42"/>
    </row>
    <row r="60" spans="1:9" s="2" customFormat="1" ht="26.4" x14ac:dyDescent="0.25">
      <c r="A60" s="153" t="s">
        <v>152</v>
      </c>
      <c r="B60" s="47" t="s">
        <v>158</v>
      </c>
      <c r="C60" s="145" t="s">
        <v>1</v>
      </c>
      <c r="D60" s="158">
        <v>29</v>
      </c>
      <c r="E60" s="148">
        <v>11.59</v>
      </c>
      <c r="F60" s="158">
        <f t="shared" si="4"/>
        <v>14.429550000000001</v>
      </c>
      <c r="G60" s="158">
        <f t="shared" ref="G60" si="8">F60*D60</f>
        <v>418.45695000000001</v>
      </c>
      <c r="H60" s="49" t="s">
        <v>153</v>
      </c>
      <c r="I60" s="42"/>
    </row>
    <row r="61" spans="1:9" s="2" customFormat="1" ht="26.4" x14ac:dyDescent="0.25">
      <c r="A61" s="153" t="s">
        <v>159</v>
      </c>
      <c r="B61" s="47" t="s">
        <v>168</v>
      </c>
      <c r="C61" s="145" t="s">
        <v>1</v>
      </c>
      <c r="D61" s="158">
        <v>29</v>
      </c>
      <c r="E61" s="148">
        <v>11.59</v>
      </c>
      <c r="F61" s="158">
        <f t="shared" si="4"/>
        <v>14.429550000000001</v>
      </c>
      <c r="G61" s="158">
        <f t="shared" ref="G61" si="9">F61*D61</f>
        <v>418.45695000000001</v>
      </c>
      <c r="H61" s="49" t="s">
        <v>153</v>
      </c>
      <c r="I61" s="42"/>
    </row>
    <row r="62" spans="1:9" s="2" customFormat="1" ht="26.4" x14ac:dyDescent="0.25">
      <c r="A62" s="153" t="s">
        <v>160</v>
      </c>
      <c r="B62" s="47" t="s">
        <v>162</v>
      </c>
      <c r="C62" s="145" t="s">
        <v>1</v>
      </c>
      <c r="D62" s="158">
        <v>29</v>
      </c>
      <c r="E62" s="148">
        <v>11.59</v>
      </c>
      <c r="F62" s="158">
        <f t="shared" si="4"/>
        <v>14.429550000000001</v>
      </c>
      <c r="G62" s="158">
        <f t="shared" ref="G62" si="10">F62*D62</f>
        <v>418.45695000000001</v>
      </c>
      <c r="H62" s="49" t="s">
        <v>153</v>
      </c>
      <c r="I62" s="42"/>
    </row>
    <row r="63" spans="1:9" s="2" customFormat="1" ht="26.4" x14ac:dyDescent="0.25">
      <c r="A63" s="153" t="s">
        <v>161</v>
      </c>
      <c r="B63" s="47" t="s">
        <v>167</v>
      </c>
      <c r="C63" s="145" t="s">
        <v>1</v>
      </c>
      <c r="D63" s="158">
        <v>174</v>
      </c>
      <c r="E63" s="148">
        <v>11.59</v>
      </c>
      <c r="F63" s="158">
        <f t="shared" si="4"/>
        <v>14.429550000000001</v>
      </c>
      <c r="G63" s="158">
        <f t="shared" ref="G63" si="11">F63*D63</f>
        <v>2510.7417</v>
      </c>
      <c r="H63" s="49" t="s">
        <v>153</v>
      </c>
      <c r="I63" s="42"/>
    </row>
    <row r="64" spans="1:9" s="41" customFormat="1" ht="19.2" customHeight="1" x14ac:dyDescent="0.25">
      <c r="A64" s="153" t="s">
        <v>163</v>
      </c>
      <c r="B64" s="46" t="s">
        <v>97</v>
      </c>
      <c r="C64" s="23" t="s">
        <v>56</v>
      </c>
      <c r="D64" s="25">
        <v>1</v>
      </c>
      <c r="E64" s="26">
        <v>78.239999999999995</v>
      </c>
      <c r="F64" s="40">
        <f t="shared" si="4"/>
        <v>97.408799999999999</v>
      </c>
      <c r="G64" s="27">
        <f t="shared" ref="G64:G77" si="12">D64*F64</f>
        <v>97.408799999999999</v>
      </c>
      <c r="H64" s="49" t="s">
        <v>98</v>
      </c>
    </row>
    <row r="65" spans="1:9" s="41" customFormat="1" ht="19.2" customHeight="1" x14ac:dyDescent="0.25">
      <c r="A65" s="153" t="s">
        <v>164</v>
      </c>
      <c r="B65" s="46" t="s">
        <v>129</v>
      </c>
      <c r="C65" s="23" t="s">
        <v>1</v>
      </c>
      <c r="D65" s="25">
        <v>130</v>
      </c>
      <c r="E65" s="26">
        <v>29.9</v>
      </c>
      <c r="F65" s="40">
        <f t="shared" si="4"/>
        <v>37.225500000000004</v>
      </c>
      <c r="G65" s="27">
        <f t="shared" si="12"/>
        <v>4839.3150000000005</v>
      </c>
      <c r="H65" s="49" t="s">
        <v>130</v>
      </c>
    </row>
    <row r="66" spans="1:9" s="41" customFormat="1" ht="19.2" customHeight="1" x14ac:dyDescent="0.25">
      <c r="A66" s="153" t="s">
        <v>165</v>
      </c>
      <c r="B66" s="46" t="s">
        <v>123</v>
      </c>
      <c r="C66" s="23" t="s">
        <v>56</v>
      </c>
      <c r="D66" s="25">
        <v>6</v>
      </c>
      <c r="E66" s="26">
        <v>15.02</v>
      </c>
      <c r="F66" s="40">
        <f t="shared" si="4"/>
        <v>18.6999</v>
      </c>
      <c r="G66" s="27">
        <f t="shared" si="12"/>
        <v>112.1994</v>
      </c>
      <c r="H66" s="49" t="s">
        <v>124</v>
      </c>
    </row>
    <row r="67" spans="1:9" s="41" customFormat="1" ht="19.2" customHeight="1" x14ac:dyDescent="0.25">
      <c r="A67" s="153" t="s">
        <v>166</v>
      </c>
      <c r="B67" s="46" t="s">
        <v>126</v>
      </c>
      <c r="C67" s="23" t="s">
        <v>56</v>
      </c>
      <c r="D67" s="25">
        <v>6</v>
      </c>
      <c r="E67" s="26">
        <v>36.659999999999997</v>
      </c>
      <c r="F67" s="40">
        <f t="shared" si="4"/>
        <v>45.6417</v>
      </c>
      <c r="G67" s="27">
        <f t="shared" si="12"/>
        <v>273.85019999999997</v>
      </c>
      <c r="H67" s="49" t="s">
        <v>127</v>
      </c>
    </row>
    <row r="68" spans="1:9" s="41" customFormat="1" ht="19.2" customHeight="1" x14ac:dyDescent="0.25">
      <c r="A68" s="153" t="s">
        <v>169</v>
      </c>
      <c r="B68" s="46" t="s">
        <v>132</v>
      </c>
      <c r="C68" s="23" t="s">
        <v>56</v>
      </c>
      <c r="D68" s="25">
        <v>10</v>
      </c>
      <c r="E68" s="26">
        <v>3.87</v>
      </c>
      <c r="F68" s="40">
        <f t="shared" si="4"/>
        <v>4.8181500000000002</v>
      </c>
      <c r="G68" s="27">
        <f t="shared" si="12"/>
        <v>48.1815</v>
      </c>
      <c r="H68" s="49" t="s">
        <v>133</v>
      </c>
    </row>
    <row r="69" spans="1:9" s="41" customFormat="1" ht="19.2" customHeight="1" x14ac:dyDescent="0.25">
      <c r="A69" s="153" t="s">
        <v>170</v>
      </c>
      <c r="B69" s="161" t="s">
        <v>87</v>
      </c>
      <c r="C69" s="23" t="s">
        <v>56</v>
      </c>
      <c r="D69" s="25">
        <v>12</v>
      </c>
      <c r="E69" s="26">
        <v>125.85</v>
      </c>
      <c r="F69" s="40">
        <f t="shared" si="4"/>
        <v>156.68325000000002</v>
      </c>
      <c r="G69" s="27">
        <f t="shared" si="12"/>
        <v>1880.1990000000001</v>
      </c>
      <c r="H69" s="49" t="s">
        <v>88</v>
      </c>
    </row>
    <row r="70" spans="1:9" s="41" customFormat="1" ht="19.2" customHeight="1" x14ac:dyDescent="0.25">
      <c r="A70" s="153" t="s">
        <v>171</v>
      </c>
      <c r="B70" s="161" t="s">
        <v>182</v>
      </c>
      <c r="C70" s="23" t="s">
        <v>56</v>
      </c>
      <c r="D70" s="25">
        <v>12</v>
      </c>
      <c r="E70" s="40">
        <v>10.08</v>
      </c>
      <c r="F70" s="40">
        <f t="shared" si="4"/>
        <v>12.549600000000002</v>
      </c>
      <c r="G70" s="27">
        <f t="shared" si="12"/>
        <v>150.59520000000003</v>
      </c>
      <c r="H70" s="49" t="s">
        <v>181</v>
      </c>
    </row>
    <row r="71" spans="1:9" s="41" customFormat="1" ht="19.2" customHeight="1" x14ac:dyDescent="0.25">
      <c r="A71" s="153" t="s">
        <v>172</v>
      </c>
      <c r="B71" s="161" t="s">
        <v>175</v>
      </c>
      <c r="C71" s="23" t="s">
        <v>56</v>
      </c>
      <c r="D71" s="25">
        <v>8</v>
      </c>
      <c r="E71" s="40">
        <v>224.51</v>
      </c>
      <c r="F71" s="40">
        <f t="shared" si="4"/>
        <v>279.51495</v>
      </c>
      <c r="G71" s="27">
        <f t="shared" si="12"/>
        <v>2236.1196</v>
      </c>
      <c r="H71" s="49" t="s">
        <v>174</v>
      </c>
    </row>
    <row r="72" spans="1:9" s="41" customFormat="1" ht="19.2" customHeight="1" x14ac:dyDescent="0.25">
      <c r="A72" s="153" t="s">
        <v>173</v>
      </c>
      <c r="B72" s="161" t="s">
        <v>177</v>
      </c>
      <c r="C72" s="23" t="s">
        <v>56</v>
      </c>
      <c r="D72" s="25">
        <v>8</v>
      </c>
      <c r="E72" s="40">
        <v>60.78</v>
      </c>
      <c r="F72" s="40">
        <f t="shared" si="4"/>
        <v>75.67110000000001</v>
      </c>
      <c r="G72" s="27">
        <f t="shared" si="12"/>
        <v>605.36880000000008</v>
      </c>
      <c r="H72" s="49" t="s">
        <v>176</v>
      </c>
    </row>
    <row r="73" spans="1:9" s="41" customFormat="1" ht="19.2" customHeight="1" x14ac:dyDescent="0.25">
      <c r="A73" s="153" t="s">
        <v>178</v>
      </c>
      <c r="B73" s="161" t="s">
        <v>190</v>
      </c>
      <c r="C73" s="23" t="s">
        <v>56</v>
      </c>
      <c r="D73" s="25">
        <v>24</v>
      </c>
      <c r="E73" s="40">
        <v>3181.5</v>
      </c>
      <c r="F73" s="40">
        <f t="shared" si="4"/>
        <v>3960.9675000000002</v>
      </c>
      <c r="G73" s="27">
        <f t="shared" si="12"/>
        <v>95063.22</v>
      </c>
      <c r="H73" s="49" t="s">
        <v>189</v>
      </c>
    </row>
    <row r="74" spans="1:9" s="41" customFormat="1" ht="19.2" customHeight="1" x14ac:dyDescent="0.25">
      <c r="A74" s="153" t="s">
        <v>179</v>
      </c>
      <c r="B74" s="161" t="s">
        <v>192</v>
      </c>
      <c r="C74" s="23" t="s">
        <v>56</v>
      </c>
      <c r="D74" s="25">
        <v>12</v>
      </c>
      <c r="E74" s="40">
        <v>96.32</v>
      </c>
      <c r="F74" s="40">
        <f t="shared" si="4"/>
        <v>119.91840000000001</v>
      </c>
      <c r="G74" s="27">
        <f t="shared" si="12"/>
        <v>1439.0208</v>
      </c>
      <c r="H74" s="49" t="s">
        <v>191</v>
      </c>
    </row>
    <row r="75" spans="1:9" s="41" customFormat="1" ht="19.2" customHeight="1" x14ac:dyDescent="0.25">
      <c r="A75" s="153" t="s">
        <v>180</v>
      </c>
      <c r="B75" s="161" t="s">
        <v>220</v>
      </c>
      <c r="C75" s="23" t="s">
        <v>56</v>
      </c>
      <c r="D75" s="25">
        <v>6</v>
      </c>
      <c r="E75" s="40">
        <v>8800</v>
      </c>
      <c r="F75" s="40">
        <f t="shared" si="4"/>
        <v>10956.000000000002</v>
      </c>
      <c r="G75" s="27">
        <f t="shared" si="12"/>
        <v>65736.000000000015</v>
      </c>
      <c r="H75" s="49" t="s">
        <v>189</v>
      </c>
    </row>
    <row r="76" spans="1:9" s="41" customFormat="1" ht="22.8" customHeight="1" x14ac:dyDescent="0.25">
      <c r="A76" s="153" t="s">
        <v>195</v>
      </c>
      <c r="B76" s="167" t="s">
        <v>196</v>
      </c>
      <c r="C76" s="23" t="s">
        <v>56</v>
      </c>
      <c r="D76" s="25">
        <v>6</v>
      </c>
      <c r="E76" s="40">
        <v>1550.74</v>
      </c>
      <c r="F76" s="40">
        <f>E76*(1+$H$7)</f>
        <v>1930.6713000000002</v>
      </c>
      <c r="G76" s="27">
        <f t="shared" si="12"/>
        <v>11584.027800000002</v>
      </c>
      <c r="H76" s="49" t="s">
        <v>197</v>
      </c>
      <c r="I76" s="2"/>
    </row>
    <row r="77" spans="1:9" s="41" customFormat="1" ht="28.2" customHeight="1" x14ac:dyDescent="0.25">
      <c r="A77" s="153" t="s">
        <v>205</v>
      </c>
      <c r="B77" s="167" t="s">
        <v>206</v>
      </c>
      <c r="C77" s="23" t="s">
        <v>111</v>
      </c>
      <c r="D77" s="25">
        <v>30</v>
      </c>
      <c r="E77" s="40">
        <v>91.98</v>
      </c>
      <c r="F77" s="40">
        <f>E77*(1+$H$7)</f>
        <v>114.51510000000002</v>
      </c>
      <c r="G77" s="27">
        <f t="shared" si="12"/>
        <v>3435.4530000000004</v>
      </c>
      <c r="H77" s="49" t="s">
        <v>207</v>
      </c>
      <c r="I77" s="2"/>
    </row>
    <row r="78" spans="1:9" s="41" customFormat="1" ht="19.2" customHeight="1" x14ac:dyDescent="0.25">
      <c r="A78" s="50"/>
      <c r="B78" s="155"/>
      <c r="C78" s="160"/>
      <c r="D78" s="25"/>
      <c r="E78" s="40"/>
      <c r="F78" s="40"/>
      <c r="G78" s="27"/>
      <c r="H78" s="49"/>
    </row>
    <row r="79" spans="1:9" s="2" customFormat="1" ht="15.75" customHeight="1" thickBot="1" x14ac:dyDescent="0.3">
      <c r="A79" s="193" t="s">
        <v>52</v>
      </c>
      <c r="B79" s="194"/>
      <c r="C79" s="194"/>
      <c r="D79" s="194"/>
      <c r="E79" s="194"/>
      <c r="F79" s="194"/>
      <c r="G79" s="195">
        <f>SUM(G10,G14,G48,)</f>
        <v>239664.40584600004</v>
      </c>
      <c r="H79" s="196"/>
      <c r="I79" s="42"/>
    </row>
    <row r="80" spans="1:9" s="2" customFormat="1" x14ac:dyDescent="0.25">
      <c r="A80" s="16"/>
      <c r="B80" s="17"/>
      <c r="C80" s="133"/>
      <c r="D80" s="134"/>
      <c r="E80" s="133"/>
      <c r="F80" s="133"/>
      <c r="G80" s="135"/>
      <c r="H80" s="136"/>
      <c r="I80" s="4"/>
    </row>
    <row r="81" spans="1:9" s="2" customFormat="1" x14ac:dyDescent="0.25">
      <c r="A81" s="18"/>
      <c r="B81" s="3" t="s">
        <v>203</v>
      </c>
      <c r="C81" s="44"/>
      <c r="D81" s="137"/>
      <c r="E81" s="44"/>
      <c r="F81" s="44"/>
      <c r="G81" s="42"/>
      <c r="H81" s="138"/>
      <c r="I81" s="4"/>
    </row>
    <row r="82" spans="1:9" x14ac:dyDescent="0.25">
      <c r="A82" s="18"/>
      <c r="B82" s="3"/>
      <c r="C82" s="44"/>
      <c r="D82" s="137"/>
      <c r="E82" s="44"/>
      <c r="F82" s="44"/>
      <c r="G82" s="42"/>
      <c r="H82" s="138"/>
      <c r="I82" s="2"/>
    </row>
    <row r="83" spans="1:9" x14ac:dyDescent="0.25">
      <c r="A83" s="18"/>
      <c r="B83" s="3"/>
      <c r="C83" s="44"/>
      <c r="D83" s="137"/>
      <c r="E83" s="44"/>
      <c r="F83" s="44"/>
      <c r="G83" s="42"/>
      <c r="H83" s="138"/>
      <c r="I83" s="2"/>
    </row>
    <row r="84" spans="1:9" x14ac:dyDescent="0.25">
      <c r="A84" s="18"/>
      <c r="B84" s="3"/>
      <c r="C84" s="44"/>
      <c r="D84" s="137"/>
      <c r="E84" s="44"/>
      <c r="F84" s="44"/>
      <c r="G84" s="42"/>
      <c r="H84" s="138"/>
      <c r="I84" s="2"/>
    </row>
    <row r="85" spans="1:9" x14ac:dyDescent="0.25">
      <c r="A85" s="18"/>
      <c r="B85" s="3"/>
      <c r="C85" s="44"/>
      <c r="D85" s="137"/>
      <c r="E85" s="44"/>
      <c r="F85" s="44"/>
      <c r="G85" s="42"/>
      <c r="H85" s="138"/>
      <c r="I85" s="2"/>
    </row>
    <row r="86" spans="1:9" x14ac:dyDescent="0.25">
      <c r="A86" s="19"/>
      <c r="B86" s="5" t="s">
        <v>24</v>
      </c>
      <c r="C86" s="44"/>
      <c r="D86" s="137"/>
      <c r="E86" s="44"/>
      <c r="F86" s="44"/>
      <c r="G86" s="42"/>
      <c r="H86" s="138"/>
      <c r="I86" s="2"/>
    </row>
    <row r="87" spans="1:9" x14ac:dyDescent="0.25">
      <c r="A87" s="19"/>
      <c r="B87" s="5" t="s">
        <v>57</v>
      </c>
      <c r="C87" s="199" t="s">
        <v>208</v>
      </c>
      <c r="D87" s="199"/>
      <c r="E87" s="199"/>
      <c r="F87" s="199"/>
      <c r="G87" s="199"/>
      <c r="H87" s="138"/>
      <c r="I87" s="2"/>
    </row>
    <row r="88" spans="1:9" x14ac:dyDescent="0.25">
      <c r="A88" s="19"/>
      <c r="B88" s="5" t="s">
        <v>58</v>
      </c>
      <c r="C88" s="198" t="s">
        <v>66</v>
      </c>
      <c r="D88" s="198"/>
      <c r="E88" s="198"/>
      <c r="F88" s="198"/>
      <c r="G88" s="198"/>
      <c r="H88" s="138"/>
      <c r="I88" s="2"/>
    </row>
    <row r="89" spans="1:9" ht="13.8" thickBot="1" x14ac:dyDescent="0.3">
      <c r="A89" s="20"/>
      <c r="B89" s="6"/>
      <c r="C89" s="139"/>
      <c r="D89" s="197"/>
      <c r="E89" s="197"/>
      <c r="F89" s="197"/>
      <c r="G89" s="139"/>
      <c r="H89" s="140"/>
      <c r="I89" s="2"/>
    </row>
    <row r="90" spans="1:9" x14ac:dyDescent="0.25">
      <c r="A90" s="5"/>
      <c r="B90" s="3"/>
      <c r="C90" s="44"/>
      <c r="D90" s="137"/>
      <c r="E90" s="141"/>
      <c r="F90" s="141"/>
      <c r="G90" s="42"/>
      <c r="H90" s="41"/>
      <c r="I90" s="2"/>
    </row>
    <row r="91" spans="1:9" x14ac:dyDescent="0.25">
      <c r="A91" s="5"/>
      <c r="B91" s="3"/>
      <c r="C91" s="44"/>
      <c r="D91" s="137"/>
      <c r="E91" s="141"/>
      <c r="F91" s="141"/>
      <c r="G91" s="42"/>
      <c r="H91" s="41"/>
      <c r="I91" s="2"/>
    </row>
    <row r="92" spans="1:9" x14ac:dyDescent="0.25">
      <c r="A92" s="2"/>
      <c r="B92" s="2"/>
      <c r="C92" s="41"/>
      <c r="D92" s="41"/>
      <c r="E92" s="41"/>
      <c r="F92" s="41"/>
      <c r="G92" s="41"/>
      <c r="H92" s="41"/>
      <c r="I92" s="2"/>
    </row>
    <row r="93" spans="1:9" x14ac:dyDescent="0.25">
      <c r="A93" s="2"/>
      <c r="B93" s="2"/>
      <c r="C93" s="41"/>
      <c r="D93" s="41"/>
      <c r="E93" s="41"/>
      <c r="F93" s="41"/>
      <c r="G93" s="41"/>
      <c r="H93" s="41"/>
      <c r="I93" s="2"/>
    </row>
    <row r="94" spans="1:9" x14ac:dyDescent="0.25">
      <c r="A94" s="22"/>
      <c r="B94" s="22"/>
      <c r="C94" s="142"/>
      <c r="D94" s="142"/>
      <c r="E94" s="142"/>
      <c r="F94" s="142"/>
      <c r="G94" s="142"/>
      <c r="H94" s="142"/>
    </row>
    <row r="95" spans="1:9" x14ac:dyDescent="0.25">
      <c r="A95" s="22"/>
      <c r="B95" s="22"/>
      <c r="C95" s="142"/>
      <c r="D95" s="142"/>
      <c r="E95" s="142"/>
      <c r="F95" s="142"/>
      <c r="G95" s="142"/>
      <c r="H95" s="142"/>
    </row>
    <row r="96" spans="1:9" x14ac:dyDescent="0.25">
      <c r="A96" s="22"/>
      <c r="B96" s="22"/>
      <c r="C96" s="142"/>
      <c r="D96" s="142"/>
      <c r="E96" s="142"/>
      <c r="F96" s="142"/>
      <c r="G96" s="142"/>
      <c r="H96" s="142"/>
    </row>
  </sheetData>
  <mergeCells count="20">
    <mergeCell ref="G8:G9"/>
    <mergeCell ref="H8:H9"/>
    <mergeCell ref="A79:F79"/>
    <mergeCell ref="G79:H79"/>
    <mergeCell ref="D89:F89"/>
    <mergeCell ref="E8:E9"/>
    <mergeCell ref="F8:F9"/>
    <mergeCell ref="C88:G88"/>
    <mergeCell ref="C87:G87"/>
    <mergeCell ref="A2:B3"/>
    <mergeCell ref="C2:H3"/>
    <mergeCell ref="A5:B5"/>
    <mergeCell ref="C5:H5"/>
    <mergeCell ref="C6:H6"/>
    <mergeCell ref="A6:B6"/>
    <mergeCell ref="A7:B7"/>
    <mergeCell ref="A8:A9"/>
    <mergeCell ref="B8:B9"/>
    <mergeCell ref="C8:C9"/>
    <mergeCell ref="D8:D9"/>
  </mergeCells>
  <phoneticPr fontId="4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1" fitToHeight="0" orientation="landscape" horizontalDpi="300" verticalDpi="300" r:id="rId1"/>
  <headerFooter alignWithMargins="0">
    <oddFooter xml:space="preserve">&amp;C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99288-1ECA-42A3-90C7-AA31E65C8DC8}">
  <dimension ref="A1:G21"/>
  <sheetViews>
    <sheetView workbookViewId="0">
      <selection activeCell="D28" sqref="D28"/>
    </sheetView>
  </sheetViews>
  <sheetFormatPr defaultRowHeight="13.2" x14ac:dyDescent="0.25"/>
  <cols>
    <col min="1" max="1" width="18.77734375" bestFit="1" customWidth="1"/>
    <col min="3" max="3" width="14" customWidth="1"/>
  </cols>
  <sheetData>
    <row r="1" spans="1:7" ht="13.8" thickBot="1" x14ac:dyDescent="0.3"/>
    <row r="2" spans="1:7" ht="13.8" thickBot="1" x14ac:dyDescent="0.3">
      <c r="A2" s="211" t="s">
        <v>209</v>
      </c>
      <c r="B2" s="212"/>
      <c r="C2" s="212"/>
      <c r="D2" s="212"/>
      <c r="E2" s="212"/>
      <c r="F2" s="212"/>
      <c r="G2" s="213"/>
    </row>
    <row r="3" spans="1:7" x14ac:dyDescent="0.25">
      <c r="A3" s="202" t="s">
        <v>184</v>
      </c>
      <c r="B3" s="203"/>
      <c r="C3" s="203"/>
      <c r="D3" s="203"/>
      <c r="E3" s="203"/>
      <c r="F3" s="203"/>
      <c r="G3" s="204"/>
    </row>
    <row r="4" spans="1:7" x14ac:dyDescent="0.25">
      <c r="A4" s="162"/>
      <c r="B4" s="217"/>
      <c r="C4" s="217"/>
      <c r="D4" s="217"/>
      <c r="E4" s="217"/>
      <c r="F4" s="217"/>
      <c r="G4" s="163"/>
    </row>
    <row r="5" spans="1:7" x14ac:dyDescent="0.25">
      <c r="A5" s="162" t="s">
        <v>185</v>
      </c>
      <c r="B5" s="217"/>
      <c r="C5" s="218">
        <v>3067.88</v>
      </c>
      <c r="D5" s="217"/>
      <c r="E5" s="219" t="s">
        <v>188</v>
      </c>
      <c r="F5" s="200">
        <v>3181.5</v>
      </c>
      <c r="G5" s="201"/>
    </row>
    <row r="6" spans="1:7" x14ac:dyDescent="0.25">
      <c r="A6" s="162" t="s">
        <v>186</v>
      </c>
      <c r="B6" s="217"/>
      <c r="C6" s="218">
        <v>3408.75</v>
      </c>
      <c r="D6" s="217"/>
      <c r="E6" s="219"/>
      <c r="F6" s="200"/>
      <c r="G6" s="201"/>
    </row>
    <row r="7" spans="1:7" x14ac:dyDescent="0.25">
      <c r="A7" s="162" t="s">
        <v>187</v>
      </c>
      <c r="B7" s="217"/>
      <c r="C7" s="218">
        <v>3067.88</v>
      </c>
      <c r="D7" s="217"/>
      <c r="E7" s="219"/>
      <c r="F7" s="200"/>
      <c r="G7" s="201"/>
    </row>
    <row r="8" spans="1:7" x14ac:dyDescent="0.25">
      <c r="A8" s="162"/>
      <c r="B8" s="217"/>
      <c r="C8" s="217"/>
      <c r="D8" s="217"/>
      <c r="E8" s="220"/>
      <c r="F8" s="168"/>
      <c r="G8" s="169"/>
    </row>
    <row r="9" spans="1:7" x14ac:dyDescent="0.25">
      <c r="A9" s="214" t="s">
        <v>210</v>
      </c>
      <c r="B9" s="215"/>
      <c r="C9" s="215"/>
      <c r="D9" s="215"/>
      <c r="E9" s="215"/>
      <c r="F9" s="215"/>
      <c r="G9" s="216"/>
    </row>
    <row r="10" spans="1:7" ht="13.2" customHeight="1" x14ac:dyDescent="0.25">
      <c r="A10" s="162" t="s">
        <v>212</v>
      </c>
      <c r="B10" s="217"/>
      <c r="C10" s="218">
        <v>8666.67</v>
      </c>
      <c r="D10" s="217"/>
      <c r="E10" s="219" t="s">
        <v>188</v>
      </c>
      <c r="F10" s="200">
        <v>8800</v>
      </c>
      <c r="G10" s="201"/>
    </row>
    <row r="11" spans="1:7" x14ac:dyDescent="0.25">
      <c r="A11" s="162" t="s">
        <v>211</v>
      </c>
      <c r="B11" s="217"/>
      <c r="C11" s="218">
        <v>8666.67</v>
      </c>
      <c r="D11" s="217"/>
      <c r="E11" s="219"/>
      <c r="F11" s="200"/>
      <c r="G11" s="201"/>
    </row>
    <row r="12" spans="1:7" x14ac:dyDescent="0.25">
      <c r="A12" s="229" t="s">
        <v>221</v>
      </c>
      <c r="B12" s="217"/>
      <c r="C12" s="218">
        <v>9066.67</v>
      </c>
      <c r="D12" s="217"/>
      <c r="E12" s="219"/>
      <c r="F12" s="200"/>
      <c r="G12" s="201"/>
    </row>
    <row r="13" spans="1:7" ht="13.8" thickBot="1" x14ac:dyDescent="0.3">
      <c r="A13" s="164"/>
      <c r="B13" s="165"/>
      <c r="C13" s="165"/>
      <c r="D13" s="165"/>
      <c r="E13" s="226"/>
      <c r="F13" s="227"/>
      <c r="G13" s="228"/>
    </row>
    <row r="14" spans="1:7" x14ac:dyDescent="0.25">
      <c r="A14" s="162"/>
      <c r="B14" s="217"/>
      <c r="C14" s="217"/>
      <c r="D14" s="217"/>
      <c r="E14" s="217"/>
      <c r="F14" s="217"/>
      <c r="G14" s="163"/>
    </row>
    <row r="15" spans="1:7" x14ac:dyDescent="0.25">
      <c r="A15" s="221" t="s">
        <v>213</v>
      </c>
      <c r="B15" s="222"/>
      <c r="C15" s="222"/>
      <c r="D15" s="217"/>
      <c r="E15" s="217"/>
      <c r="F15" s="217"/>
      <c r="G15" s="163"/>
    </row>
    <row r="16" spans="1:7" x14ac:dyDescent="0.25">
      <c r="A16" s="162"/>
      <c r="B16" s="217"/>
      <c r="C16" s="217"/>
      <c r="D16" s="217"/>
      <c r="E16" s="217"/>
      <c r="F16" s="217"/>
      <c r="G16" s="163"/>
    </row>
    <row r="17" spans="1:7" x14ac:dyDescent="0.25">
      <c r="A17" s="162"/>
      <c r="B17" s="223"/>
      <c r="C17" s="223"/>
      <c r="D17" s="223"/>
      <c r="E17" s="223"/>
      <c r="F17" s="217"/>
      <c r="G17" s="163"/>
    </row>
    <row r="18" spans="1:7" x14ac:dyDescent="0.25">
      <c r="A18" s="162"/>
      <c r="B18" s="223"/>
      <c r="C18" s="223"/>
      <c r="D18" s="223"/>
      <c r="E18" s="223"/>
      <c r="F18" s="217"/>
      <c r="G18" s="163"/>
    </row>
    <row r="19" spans="1:7" x14ac:dyDescent="0.25">
      <c r="A19" s="214" t="s">
        <v>214</v>
      </c>
      <c r="B19" s="215"/>
      <c r="C19" s="223"/>
      <c r="D19" s="215" t="s">
        <v>208</v>
      </c>
      <c r="E19" s="215"/>
      <c r="F19" s="215"/>
      <c r="G19" s="216"/>
    </row>
    <row r="20" spans="1:7" x14ac:dyDescent="0.25">
      <c r="A20" s="214" t="s">
        <v>215</v>
      </c>
      <c r="B20" s="215"/>
      <c r="C20" s="223"/>
      <c r="D20" s="215" t="s">
        <v>216</v>
      </c>
      <c r="E20" s="215"/>
      <c r="F20" s="215"/>
      <c r="G20" s="216"/>
    </row>
    <row r="21" spans="1:7" ht="13.8" thickBot="1" x14ac:dyDescent="0.3">
      <c r="A21" s="164"/>
      <c r="B21" s="165"/>
      <c r="C21" s="165"/>
      <c r="D21" s="165"/>
      <c r="E21" s="165"/>
      <c r="F21" s="165"/>
      <c r="G21" s="166"/>
    </row>
  </sheetData>
  <mergeCells count="12">
    <mergeCell ref="A19:B19"/>
    <mergeCell ref="A20:B20"/>
    <mergeCell ref="D20:G20"/>
    <mergeCell ref="D19:G19"/>
    <mergeCell ref="A15:C15"/>
    <mergeCell ref="E10:E12"/>
    <mergeCell ref="F10:G12"/>
    <mergeCell ref="E5:E7"/>
    <mergeCell ref="F5:G7"/>
    <mergeCell ref="A3:G3"/>
    <mergeCell ref="A2:G2"/>
    <mergeCell ref="A9:G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28"/>
  <sheetViews>
    <sheetView zoomScale="110" zoomScaleNormal="110" workbookViewId="0">
      <selection activeCell="O20" sqref="O20"/>
    </sheetView>
  </sheetViews>
  <sheetFormatPr defaultColWidth="11.44140625" defaultRowHeight="13.2" x14ac:dyDescent="0.25"/>
  <cols>
    <col min="1" max="1" width="2.6640625" style="1" customWidth="1"/>
    <col min="2" max="2" width="37" style="1" customWidth="1"/>
    <col min="3" max="3" width="9" style="1" customWidth="1"/>
    <col min="4" max="4" width="6.88671875" style="1" customWidth="1"/>
    <col min="5" max="5" width="10.109375" style="1" customWidth="1"/>
    <col min="6" max="6" width="6.88671875" style="1" customWidth="1"/>
    <col min="7" max="7" width="11" style="1" bestFit="1" customWidth="1"/>
    <col min="8" max="8" width="7.5546875" style="1" customWidth="1"/>
    <col min="9" max="9" width="11.33203125" style="1" customWidth="1"/>
    <col min="10" max="10" width="5.6640625" style="1" customWidth="1"/>
    <col min="11" max="11" width="7.33203125" style="1" customWidth="1"/>
    <col min="12" max="12" width="11" style="1" customWidth="1"/>
    <col min="13" max="16384" width="11.44140625" style="1"/>
  </cols>
  <sheetData>
    <row r="1" spans="1:12" x14ac:dyDescent="0.25">
      <c r="A1" s="97"/>
      <c r="B1" s="98"/>
      <c r="C1" s="98"/>
      <c r="D1" s="98"/>
      <c r="E1" s="98"/>
      <c r="F1" s="98"/>
      <c r="G1" s="98"/>
      <c r="H1" s="98"/>
      <c r="I1" s="98"/>
      <c r="J1" s="98"/>
      <c r="K1" s="98"/>
      <c r="L1" s="99"/>
    </row>
    <row r="2" spans="1:12" ht="12.75" customHeight="1" x14ac:dyDescent="0.25">
      <c r="A2" s="176" t="s">
        <v>39</v>
      </c>
      <c r="B2" s="177"/>
      <c r="C2" s="177"/>
      <c r="D2" s="177"/>
      <c r="E2" s="177"/>
      <c r="F2" s="177" t="s">
        <v>54</v>
      </c>
      <c r="G2" s="177"/>
      <c r="H2" s="177"/>
      <c r="I2" s="177"/>
      <c r="J2" s="177"/>
      <c r="K2" s="177"/>
      <c r="L2" s="178"/>
    </row>
    <row r="3" spans="1:12" ht="12.75" customHeight="1" x14ac:dyDescent="0.25">
      <c r="A3" s="176"/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178"/>
    </row>
    <row r="4" spans="1:12" ht="11.4" customHeight="1" thickBot="1" x14ac:dyDescent="0.3">
      <c r="A4" s="67" t="s">
        <v>3</v>
      </c>
      <c r="B4" s="111" t="s">
        <v>3</v>
      </c>
      <c r="C4" s="112"/>
      <c r="D4" s="112"/>
      <c r="E4" s="112"/>
      <c r="F4" s="112"/>
      <c r="G4" s="112"/>
      <c r="H4" s="112"/>
      <c r="I4" s="112"/>
      <c r="J4" s="112"/>
      <c r="K4" s="112"/>
      <c r="L4" s="59"/>
    </row>
    <row r="5" spans="1:12" x14ac:dyDescent="0.25">
      <c r="A5" s="100"/>
      <c r="B5" s="101" t="s">
        <v>217</v>
      </c>
      <c r="C5" s="101"/>
      <c r="D5" s="102"/>
      <c r="E5" s="102"/>
      <c r="F5" s="102"/>
      <c r="G5" s="102"/>
      <c r="H5" s="102"/>
      <c r="I5" s="102"/>
      <c r="J5" s="102"/>
      <c r="K5" s="103"/>
      <c r="L5" s="104"/>
    </row>
    <row r="6" spans="1:12" x14ac:dyDescent="0.25">
      <c r="A6" s="91"/>
      <c r="B6" s="113" t="s">
        <v>218</v>
      </c>
      <c r="C6" s="113"/>
      <c r="D6" s="114"/>
      <c r="E6" s="114"/>
      <c r="F6" s="114"/>
      <c r="G6" s="114"/>
      <c r="H6" s="114"/>
      <c r="I6" s="114"/>
      <c r="J6" s="114"/>
      <c r="K6" s="111"/>
      <c r="L6" s="90"/>
    </row>
    <row r="7" spans="1:12" ht="13.8" thickBot="1" x14ac:dyDescent="0.3">
      <c r="A7" s="105"/>
      <c r="B7" s="106" t="s">
        <v>55</v>
      </c>
      <c r="C7" s="106"/>
      <c r="D7" s="107"/>
      <c r="E7" s="107"/>
      <c r="F7" s="107"/>
      <c r="G7" s="107"/>
      <c r="H7" s="107"/>
      <c r="I7" s="107"/>
      <c r="J7" s="107"/>
      <c r="K7" s="108"/>
      <c r="L7" s="109"/>
    </row>
    <row r="8" spans="1:12" x14ac:dyDescent="0.25">
      <c r="A8" s="53"/>
      <c r="B8" s="29"/>
      <c r="C8" s="12"/>
      <c r="D8" s="12"/>
      <c r="E8" s="207" t="s">
        <v>11</v>
      </c>
      <c r="F8" s="208"/>
      <c r="G8" s="208"/>
      <c r="H8" s="208"/>
      <c r="I8" s="208"/>
      <c r="J8" s="208"/>
      <c r="K8" s="12"/>
      <c r="L8" s="54"/>
    </row>
    <row r="9" spans="1:12" x14ac:dyDescent="0.25">
      <c r="A9" s="55" t="s">
        <v>3</v>
      </c>
      <c r="B9" s="31" t="s">
        <v>4</v>
      </c>
      <c r="C9" s="28">
        <v>1</v>
      </c>
      <c r="D9" s="32"/>
      <c r="E9" s="28">
        <v>2</v>
      </c>
      <c r="F9" s="32"/>
      <c r="G9" s="28">
        <v>3</v>
      </c>
      <c r="H9" s="32"/>
      <c r="I9" s="28">
        <v>4</v>
      </c>
      <c r="J9" s="32"/>
      <c r="K9" s="13"/>
      <c r="L9" s="56" t="s">
        <v>2</v>
      </c>
    </row>
    <row r="10" spans="1:12" x14ac:dyDescent="0.25">
      <c r="A10" s="57"/>
      <c r="B10" s="30"/>
      <c r="C10" s="33" t="s">
        <v>5</v>
      </c>
      <c r="D10" s="33" t="s">
        <v>6</v>
      </c>
      <c r="E10" s="33" t="s">
        <v>5</v>
      </c>
      <c r="F10" s="33" t="s">
        <v>6</v>
      </c>
      <c r="G10" s="33" t="s">
        <v>5</v>
      </c>
      <c r="H10" s="33" t="s">
        <v>6</v>
      </c>
      <c r="I10" s="33" t="s">
        <v>5</v>
      </c>
      <c r="J10" s="33" t="s">
        <v>6</v>
      </c>
      <c r="K10" s="33" t="s">
        <v>6</v>
      </c>
      <c r="L10" s="58" t="s">
        <v>5</v>
      </c>
    </row>
    <row r="11" spans="1:12" x14ac:dyDescent="0.25">
      <c r="A11" s="60">
        <v>1</v>
      </c>
      <c r="B11" s="88" t="str">
        <f>'Orçamento Final'!B10</f>
        <v>SERVIÇOS PRELIMINARES</v>
      </c>
      <c r="C11" s="34">
        <f>L11*D11/100</f>
        <v>2086.6698000000001</v>
      </c>
      <c r="D11" s="34">
        <v>100</v>
      </c>
      <c r="E11" s="34"/>
      <c r="F11" s="34"/>
      <c r="G11" s="34"/>
      <c r="H11" s="34"/>
      <c r="I11" s="34"/>
      <c r="J11" s="34"/>
      <c r="K11" s="15">
        <f>(L11/$L$15*100)</f>
        <v>0.87066320617539728</v>
      </c>
      <c r="L11" s="61">
        <f>'Orçamento Final'!G10</f>
        <v>2086.6698000000001</v>
      </c>
    </row>
    <row r="12" spans="1:12" x14ac:dyDescent="0.25">
      <c r="A12" s="60">
        <v>2</v>
      </c>
      <c r="B12" s="89" t="str">
        <f>'Orçamento Final'!B14</f>
        <v>MEDIÇÃO</v>
      </c>
      <c r="C12" s="37">
        <f>L12*D12/100</f>
        <v>23130.594546000004</v>
      </c>
      <c r="D12" s="34">
        <v>100</v>
      </c>
      <c r="E12" s="34"/>
      <c r="F12" s="34"/>
      <c r="G12" s="34"/>
      <c r="H12" s="34"/>
      <c r="I12" s="34"/>
      <c r="J12" s="34"/>
      <c r="K12" s="15">
        <f>(L12/$L$15*100)</f>
        <v>9.6512431474129343</v>
      </c>
      <c r="L12" s="61">
        <f>'Orçamento Final'!G14</f>
        <v>23130.594546000004</v>
      </c>
    </row>
    <row r="13" spans="1:12" x14ac:dyDescent="0.25">
      <c r="A13" s="60">
        <v>3</v>
      </c>
      <c r="B13" s="88" t="str">
        <f>'Orçamento Final'!B48</f>
        <v>ILUMINAÇÃO CAMPO DE FUTEBOL</v>
      </c>
      <c r="C13" s="34"/>
      <c r="D13" s="34"/>
      <c r="E13" s="34">
        <f>L13*F13/100</f>
        <v>107223.57075000001</v>
      </c>
      <c r="F13" s="34">
        <v>50</v>
      </c>
      <c r="G13" s="34">
        <f>L13*H13/100</f>
        <v>107223.57075000001</v>
      </c>
      <c r="H13" s="34">
        <v>50</v>
      </c>
      <c r="I13" s="34"/>
      <c r="J13" s="34"/>
      <c r="K13" s="15">
        <f>(L13/$L$15*100)</f>
        <v>89.478093646411665</v>
      </c>
      <c r="L13" s="61">
        <f>'Orçamento Final'!G48</f>
        <v>214447.14150000003</v>
      </c>
    </row>
    <row r="14" spans="1:12" x14ac:dyDescent="0.25">
      <c r="A14" s="62"/>
      <c r="B14" s="8"/>
      <c r="C14" s="34"/>
      <c r="D14" s="9"/>
      <c r="E14" s="10"/>
      <c r="F14" s="9"/>
      <c r="G14" s="10"/>
      <c r="H14" s="9"/>
      <c r="I14" s="10"/>
      <c r="J14" s="9"/>
      <c r="K14" s="15"/>
      <c r="L14" s="61"/>
    </row>
    <row r="15" spans="1:12" x14ac:dyDescent="0.25">
      <c r="A15" s="60"/>
      <c r="B15" s="115" t="s">
        <v>7</v>
      </c>
      <c r="C15" s="36">
        <f>SUM(C11:C14)</f>
        <v>25217.264346000004</v>
      </c>
      <c r="D15" s="38"/>
      <c r="E15" s="36">
        <f>SUM(E11:E14)</f>
        <v>107223.57075000001</v>
      </c>
      <c r="F15" s="38"/>
      <c r="G15" s="36">
        <f>SUM(G11:G14)</f>
        <v>107223.57075000001</v>
      </c>
      <c r="H15" s="38"/>
      <c r="I15" s="36">
        <f>SUM(I11:I14)</f>
        <v>0</v>
      </c>
      <c r="J15" s="38"/>
      <c r="K15" s="35">
        <f>SUM(K11:K14)</f>
        <v>100</v>
      </c>
      <c r="L15" s="63">
        <f>SUM(L11:L14)</f>
        <v>239664.40584600004</v>
      </c>
    </row>
    <row r="16" spans="1:12" x14ac:dyDescent="0.25">
      <c r="A16" s="60" t="s">
        <v>3</v>
      </c>
      <c r="B16" s="115" t="s">
        <v>8</v>
      </c>
      <c r="C16" s="36">
        <f>+C15</f>
        <v>25217.264346000004</v>
      </c>
      <c r="D16" s="38"/>
      <c r="E16" s="36">
        <f>E15+C16</f>
        <v>132440.83509600002</v>
      </c>
      <c r="F16" s="38"/>
      <c r="G16" s="36">
        <f>G15+E16</f>
        <v>239664.40584600004</v>
      </c>
      <c r="H16" s="38"/>
      <c r="I16" s="36">
        <f>I15+G16</f>
        <v>239664.40584600004</v>
      </c>
      <c r="J16" s="38"/>
      <c r="K16" s="11"/>
      <c r="L16" s="64"/>
    </row>
    <row r="17" spans="1:12" x14ac:dyDescent="0.25">
      <c r="A17" s="60" t="s">
        <v>3</v>
      </c>
      <c r="B17" s="115" t="s">
        <v>9</v>
      </c>
      <c r="C17" s="36">
        <f>(C15/L15*10000)/100</f>
        <v>10.521906353588333</v>
      </c>
      <c r="D17" s="38"/>
      <c r="E17" s="36">
        <f>(E15/L15*10000)/100</f>
        <v>44.739046823205825</v>
      </c>
      <c r="F17" s="38"/>
      <c r="G17" s="36">
        <f>(G15/L15*10000)/100</f>
        <v>44.739046823205825</v>
      </c>
      <c r="H17" s="38"/>
      <c r="I17" s="36">
        <f>(I15/L15*10000)/100</f>
        <v>0</v>
      </c>
      <c r="J17" s="38"/>
      <c r="K17" s="11"/>
      <c r="L17" s="64"/>
    </row>
    <row r="18" spans="1:12" x14ac:dyDescent="0.25">
      <c r="A18" s="65"/>
      <c r="B18" s="39" t="s">
        <v>10</v>
      </c>
      <c r="C18" s="36">
        <f>+C17</f>
        <v>10.521906353588333</v>
      </c>
      <c r="D18" s="38"/>
      <c r="E18" s="36">
        <f>+E17+C18</f>
        <v>55.26095317679416</v>
      </c>
      <c r="F18" s="38"/>
      <c r="G18" s="36">
        <f>+G17+E18</f>
        <v>99.999999999999986</v>
      </c>
      <c r="H18" s="38"/>
      <c r="I18" s="36">
        <f>+I17+G18</f>
        <v>99.999999999999986</v>
      </c>
      <c r="J18" s="38"/>
      <c r="K18" s="11"/>
      <c r="L18" s="64"/>
    </row>
    <row r="19" spans="1:12" x14ac:dyDescent="0.25">
      <c r="A19" s="66"/>
      <c r="K19" s="112"/>
      <c r="L19" s="59"/>
    </row>
    <row r="20" spans="1:12" x14ac:dyDescent="0.25">
      <c r="A20" s="66"/>
      <c r="K20" s="112"/>
      <c r="L20" s="59"/>
    </row>
    <row r="21" spans="1:12" x14ac:dyDescent="0.25">
      <c r="A21" s="66"/>
      <c r="B21" s="1" t="s">
        <v>213</v>
      </c>
      <c r="K21" s="112"/>
      <c r="L21" s="59"/>
    </row>
    <row r="22" spans="1:12" x14ac:dyDescent="0.25">
      <c r="A22" s="66"/>
      <c r="K22" s="112"/>
      <c r="L22" s="59"/>
    </row>
    <row r="23" spans="1:12" x14ac:dyDescent="0.25">
      <c r="A23" s="67"/>
      <c r="B23" s="112"/>
      <c r="C23" s="111"/>
      <c r="D23" s="112"/>
      <c r="E23" s="112"/>
      <c r="F23" s="112"/>
      <c r="G23" s="112"/>
      <c r="H23" s="112"/>
      <c r="I23" s="112"/>
      <c r="J23" s="112"/>
      <c r="K23" s="112"/>
      <c r="L23" s="59"/>
    </row>
    <row r="24" spans="1:12" x14ac:dyDescent="0.25">
      <c r="A24" s="67"/>
      <c r="B24" s="112"/>
      <c r="C24" s="111"/>
      <c r="D24" s="112"/>
      <c r="E24" s="209"/>
      <c r="F24" s="209"/>
      <c r="G24" s="209"/>
      <c r="H24" s="225"/>
      <c r="I24" s="225"/>
      <c r="J24" s="225"/>
      <c r="K24" s="225"/>
      <c r="L24" s="59"/>
    </row>
    <row r="25" spans="1:12" x14ac:dyDescent="0.25">
      <c r="A25" s="67"/>
      <c r="B25" s="112"/>
      <c r="C25" s="206" t="s">
        <v>57</v>
      </c>
      <c r="D25" s="206"/>
      <c r="E25" s="206"/>
      <c r="F25" s="116"/>
      <c r="G25" s="116"/>
      <c r="H25" s="224" t="s">
        <v>208</v>
      </c>
      <c r="I25" s="224"/>
      <c r="J25" s="224"/>
      <c r="K25" s="224"/>
      <c r="L25" s="59"/>
    </row>
    <row r="26" spans="1:12" ht="29.4" customHeight="1" x14ac:dyDescent="0.25">
      <c r="A26" s="67"/>
      <c r="B26" s="112"/>
      <c r="C26" s="210" t="s">
        <v>58</v>
      </c>
      <c r="D26" s="210"/>
      <c r="E26" s="210"/>
      <c r="F26" s="116"/>
      <c r="G26" s="117"/>
      <c r="H26" s="205" t="s">
        <v>66</v>
      </c>
      <c r="I26" s="205"/>
      <c r="J26" s="205"/>
      <c r="K26" s="205"/>
      <c r="L26" s="59"/>
    </row>
    <row r="27" spans="1:12" ht="10.199999999999999" customHeight="1" x14ac:dyDescent="0.25">
      <c r="A27" s="67"/>
      <c r="C27" s="114"/>
      <c r="K27" s="112"/>
      <c r="L27" s="59"/>
    </row>
    <row r="28" spans="1:12" ht="10.199999999999999" customHeight="1" thickBot="1" x14ac:dyDescent="0.3">
      <c r="A28" s="92"/>
      <c r="B28" s="93"/>
      <c r="C28" s="94"/>
      <c r="D28" s="93"/>
      <c r="E28" s="93"/>
      <c r="F28" s="93"/>
      <c r="G28" s="93"/>
      <c r="H28" s="93"/>
      <c r="I28" s="93"/>
      <c r="J28" s="93"/>
      <c r="K28" s="95"/>
      <c r="L28" s="96"/>
    </row>
  </sheetData>
  <mergeCells count="9">
    <mergeCell ref="A2:E3"/>
    <mergeCell ref="F2:L3"/>
    <mergeCell ref="E8:J8"/>
    <mergeCell ref="E24:G24"/>
    <mergeCell ref="C25:E25"/>
    <mergeCell ref="C26:E26"/>
    <mergeCell ref="H25:K25"/>
    <mergeCell ref="H26:K26"/>
    <mergeCell ref="H24:K24"/>
  </mergeCells>
  <phoneticPr fontId="4" type="noConversion"/>
  <printOptions horizontalCentered="1"/>
  <pageMargins left="0.25" right="0.25" top="0.75" bottom="0.75" header="0.3" footer="0.3"/>
  <pageSetup paperSize="9" orientation="landscape" horizontalDpi="360" verticalDpi="360" r:id="rId1"/>
  <headerFooter alignWithMargins="0"/>
  <ignoredErrors>
    <ignoredError sqref="C1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3</vt:i4>
      </vt:variant>
    </vt:vector>
  </HeadingPairs>
  <TitlesOfParts>
    <vt:vector size="6" baseType="lpstr">
      <vt:lpstr>Orçamento Final</vt:lpstr>
      <vt:lpstr>cotações</vt:lpstr>
      <vt:lpstr>Cronograma</vt:lpstr>
      <vt:lpstr>Cronograma!Area_de_impressao</vt:lpstr>
      <vt:lpstr>'Orçamento Final'!Area_de_impressao</vt:lpstr>
      <vt:lpstr>'Orçamento Final'!Titulos_de_impressao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PREFEITURA MUNICIPAL</dc:creator>
  <cp:keywords/>
  <dc:description/>
  <cp:lastModifiedBy>Giovane kuhn</cp:lastModifiedBy>
  <cp:lastPrinted>2025-11-04T12:43:01Z</cp:lastPrinted>
  <dcterms:created xsi:type="dcterms:W3CDTF">2001-11-23T10:44:52Z</dcterms:created>
  <dcterms:modified xsi:type="dcterms:W3CDTF">2025-11-04T12:43:12Z</dcterms:modified>
</cp:coreProperties>
</file>