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601" firstSheet="1" activeTab="1"/>
  </bookViews>
  <sheets>
    <sheet name="Memorial de cálculo" sheetId="1" state="hidden" r:id="rId1"/>
    <sheet name="Orçamento" sheetId="2" r:id="rId2"/>
    <sheet name="Cronograma" sheetId="3" state="hidden" r:id="rId3"/>
  </sheets>
  <definedNames>
    <definedName name="_xlnm.Print_Area" localSheetId="2">'Cronograma'!$A$1:$L$26</definedName>
    <definedName name="_xlnm.Print_Area" localSheetId="0">'Memorial de cálculo'!$A$1:$H$58</definedName>
    <definedName name="_xlnm.Print_Area" localSheetId="1">'Orçamento'!$A$1:$H$58</definedName>
    <definedName name="_xlnm.Print_Titles" localSheetId="0">'Memorial de cálculo'!$1:$10</definedName>
    <definedName name="_xlnm.Print_Titles" localSheetId="1">'Orçamento'!$1:$10</definedName>
  </definedNames>
  <calcPr fullCalcOnLoad="1"/>
</workbook>
</file>

<file path=xl/sharedStrings.xml><?xml version="1.0" encoding="utf-8"?>
<sst xmlns="http://schemas.openxmlformats.org/spreadsheetml/2006/main" count="325" uniqueCount="169">
  <si>
    <t>m²</t>
  </si>
  <si>
    <t>TOTAL</t>
  </si>
  <si>
    <t xml:space="preserve">               CRONOGRAMA FÍSICO-FINANCEIRO</t>
  </si>
  <si>
    <t xml:space="preserve"> </t>
  </si>
  <si>
    <t>DISCRIMINAÇÃO</t>
  </si>
  <si>
    <t>R$</t>
  </si>
  <si>
    <t>%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</si>
  <si>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</si>
  <si>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</si>
  <si>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</si>
  <si>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</si>
  <si>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</si>
  <si>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</si>
  <si>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_______________________</t>
  </si>
  <si>
    <t>ORÇAMENTO DE OBRAS</t>
  </si>
  <si>
    <t xml:space="preserve">CUSTO  </t>
  </si>
  <si>
    <t>CUSTO</t>
  </si>
  <si>
    <t>ITEM</t>
  </si>
  <si>
    <t>UNID</t>
  </si>
  <si>
    <t>QUANT.</t>
  </si>
  <si>
    <t>PARCIAL</t>
  </si>
  <si>
    <t>( R$ )</t>
  </si>
  <si>
    <t>1.0</t>
  </si>
  <si>
    <t>1.1</t>
  </si>
  <si>
    <t>1.2</t>
  </si>
  <si>
    <t>un</t>
  </si>
  <si>
    <t>_____________________________________</t>
  </si>
  <si>
    <t>______________________________________</t>
  </si>
  <si>
    <t>CÓDIGO</t>
  </si>
  <si>
    <t>TABELA</t>
  </si>
  <si>
    <t>Prefeito Municipal</t>
  </si>
  <si>
    <t>Proprietário: Prefeitura Municipal de Bandeirante</t>
  </si>
  <si>
    <t>PREFEITURA MUNICIPAL</t>
  </si>
  <si>
    <t>DE BANDEIRANTE</t>
  </si>
  <si>
    <t>SINAPI/DEINFRA</t>
  </si>
  <si>
    <t>CREA/SC e CAU/SC</t>
  </si>
  <si>
    <t>COM BDI</t>
  </si>
  <si>
    <t>PREÇO UNIT.</t>
  </si>
  <si>
    <t>Celso Biegelmeier</t>
  </si>
  <si>
    <t>SEM BDI</t>
  </si>
  <si>
    <t>ART ou RRT de execução da obra</t>
  </si>
  <si>
    <t xml:space="preserve">   VALOR TOTAL DA OBRA</t>
  </si>
  <si>
    <t>00004813 - Sinapi – I</t>
  </si>
  <si>
    <t>Placa de obra (para construção civil) em chapa galvanizada *nº 22*, adesivada, de *2,0 x 1,0*m</t>
  </si>
  <si>
    <t>PLACA DE OBRA E SERVIÇOS COMPLEMENTARES</t>
  </si>
  <si>
    <t>REAJUSTE SIE/SC</t>
  </si>
  <si>
    <t>REAJUSTE DNIT/SC</t>
  </si>
  <si>
    <t>REAJUSTE</t>
  </si>
  <si>
    <t>(491,870/464,475)</t>
  </si>
  <si>
    <t>(990,543/852,809)</t>
  </si>
  <si>
    <t>Sem Desoneração</t>
  </si>
  <si>
    <t>2.3</t>
  </si>
  <si>
    <t>Memorial de Cálculo</t>
  </si>
  <si>
    <t>Proporção 3x1 (comprimento x altura)</t>
  </si>
  <si>
    <t>1 unidade (CREA ou CAU)</t>
  </si>
  <si>
    <t>Alana Karolyne Dametto dos Santos</t>
  </si>
  <si>
    <t>Engenheira Civil</t>
  </si>
  <si>
    <t>2.0</t>
  </si>
  <si>
    <t>INFRAESTRUTURA</t>
  </si>
  <si>
    <t>Lastro com material granular, aplicado em pisos ou lajes sobre solo, espessura de *5 cm*. AF_08/2017</t>
  </si>
  <si>
    <t>m³</t>
  </si>
  <si>
    <t>96622 – Sinapi-C</t>
  </si>
  <si>
    <t>Concretagem de sapatas, Fck 30 Mpa, com uso de bomba lançamento, adensamento e acabamento. AF_11/2016</t>
  </si>
  <si>
    <t>96558 – Sinapi-C</t>
  </si>
  <si>
    <t>kg</t>
  </si>
  <si>
    <t>2.1</t>
  </si>
  <si>
    <t>2.2</t>
  </si>
  <si>
    <t>2.4</t>
  </si>
  <si>
    <t>Concretagem de sapatas, Fck 20 Mpa, com uso de bomba lançamento, adensamento e acabamento. AF_11/2016</t>
  </si>
  <si>
    <t>2.5</t>
  </si>
  <si>
    <t>00033 - Sinapi-I</t>
  </si>
  <si>
    <t>3.0</t>
  </si>
  <si>
    <t>SUPRAESTRUTURA</t>
  </si>
  <si>
    <t>3.1</t>
  </si>
  <si>
    <t>3.2</t>
  </si>
  <si>
    <t>3.5</t>
  </si>
  <si>
    <t>3.6</t>
  </si>
  <si>
    <t>3.7</t>
  </si>
  <si>
    <t>2.6</t>
  </si>
  <si>
    <t xml:space="preserve">Escavação manual para bloco de coroamento ou sapata (incluindo escavação para colocação de fôrmas). AF_06/2017 </t>
  </si>
  <si>
    <t>96523 - Sinapi - C</t>
  </si>
  <si>
    <t>Concretagem de pilares, Fck 25 Mpa, com uso de bomba, lançamento, adensamento e acabamento. AF_02/2022</t>
  </si>
  <si>
    <t>43059 - Sinapi-I</t>
  </si>
  <si>
    <t xml:space="preserve"> Aço CA-60, 4,2mm, ou 5,0mm, ou 6,0mm, ou 7,0mm, vergalhão</t>
  </si>
  <si>
    <t>Armação de pilar ou viga de estrutura convencional de concreto armado utilizando CA-50 de 5,0mm - Montagem. AF_06/2022</t>
  </si>
  <si>
    <t>92759 - Sinapi-C</t>
  </si>
  <si>
    <t>3.8</t>
  </si>
  <si>
    <t>3.9</t>
  </si>
  <si>
    <t>40208 - SIE/SC - C</t>
  </si>
  <si>
    <t>4.0</t>
  </si>
  <si>
    <t>ALVENARIA E REVESTIMENTOS</t>
  </si>
  <si>
    <t>4.1</t>
  </si>
  <si>
    <t>SERVIÇOS COMPLEMENTARES</t>
  </si>
  <si>
    <t>Limpeza da obra</t>
  </si>
  <si>
    <t>42846 - SIE/SC - C</t>
  </si>
  <si>
    <t>BDI: 20,34%</t>
  </si>
  <si>
    <t>Armação de pilar ou viga de estrutura convencional de concreto armado utilizando CA-50 de 10,0mm - Montagem. AF_06/2022</t>
  </si>
  <si>
    <t xml:space="preserve"> Aço CA-50, 10,0mm, vergalhão</t>
  </si>
  <si>
    <t>Armação de pilar ou viga de estrutura convencional de concreto armado utilizando CA-50 de 12,5mm - Montagem. AF_06/2022</t>
  </si>
  <si>
    <t xml:space="preserve"> Aço CA-50, 12,50mm, vergalhão</t>
  </si>
  <si>
    <t>3.10</t>
  </si>
  <si>
    <t>3.11</t>
  </si>
  <si>
    <t>3.12</t>
  </si>
  <si>
    <t>3.13</t>
  </si>
  <si>
    <t>92762 - Sinapi-C</t>
  </si>
  <si>
    <t>92763 - Sinapi-C</t>
  </si>
  <si>
    <t>43055 - Sinapi-I</t>
  </si>
  <si>
    <t>5.0</t>
  </si>
  <si>
    <t>5.1</t>
  </si>
  <si>
    <t>3.3</t>
  </si>
  <si>
    <t>3.4</t>
  </si>
  <si>
    <t>2,10m x 32m x 0,40m = 26,88m³</t>
  </si>
  <si>
    <t>2,10m x 32m x 0,05m  =3,36m³</t>
  </si>
  <si>
    <t xml:space="preserve">2,10m x 32m x 0,30m = 20,16m³ </t>
  </si>
  <si>
    <t>Armação de bloco, viga baldrame ou sapata utilizando aço CA-50 de 10 mm - Montagem. AF_06/2017</t>
  </si>
  <si>
    <t>210 barras x 2,52 m x 2 = 1058,40m x 0,785 kg/m = 830,84kg</t>
  </si>
  <si>
    <t>Obra: Reforma de Muro de Contenção na Rua Querino Scaravonatti</t>
  </si>
  <si>
    <t>96546 – Sinapi-C</t>
  </si>
  <si>
    <t>00034 - Sinapi-I</t>
  </si>
  <si>
    <t>103672 - Sinapi-C</t>
  </si>
  <si>
    <t>(0,315m³ + 0,1575m³)x13 pilares = 6,14m³</t>
  </si>
  <si>
    <t>(4,44 m + 4,58 m + 5,24m) x 2 x 13 pilares = 370,76m x 1,25kg/m = 463,45kg</t>
  </si>
  <si>
    <t>Armação de pilar ou viga de estrutura convencional de concreto armado utilizando CA-50 de 8,0mm - Montagem. AF_06/2022</t>
  </si>
  <si>
    <t xml:space="preserve"> Aço CA-50, 8,0mm, vergalhão</t>
  </si>
  <si>
    <t>92761 - Sinapi-C</t>
  </si>
  <si>
    <t>1,50m x 2 barras x 13 pilares = 39,0m x 0,50kg/m = 19,50kg</t>
  </si>
  <si>
    <t>Pedra Argamassada com cimento e areia 1:3, 40% de argamassa em volume - areia e pedra de mão comerciais - fornecimento e assentamento. AF_08/2022</t>
  </si>
  <si>
    <t>103800 - Sinapi- C</t>
  </si>
  <si>
    <t>Considerado tamanho médio: 1,48m x 13 pilares = 19,24m x 0,196kg/m = 3,77kg</t>
  </si>
  <si>
    <t>(1524m + 1724m) x 4 barras x 2 vigas = 259,84m x 0,785kg/m = 203,97kg</t>
  </si>
  <si>
    <t xml:space="preserve"> Aço CA-50, 10,00mm, vergalhão</t>
  </si>
  <si>
    <t>(100 + 112) x 0,96 + (100 + 112) x 1,36 = 491,84m x 0,196kg/m = 96,4 kg</t>
  </si>
  <si>
    <t>Concretagem de Vigas e Lajes, Fck=25MPa, com uso de bomba - lançamento adensamento e acabamento. AF_02/2022_PS</t>
  </si>
  <si>
    <t>(0,3mx0,3mx15m)+(0,3mx0,3mx17m)+(0,3mx0,4mx15m)+(0,3mx0,4mx17m)  = 1,35m³ + 1,8m³ + 1,53m³ +2,04m³ = 6,72m³</t>
  </si>
  <si>
    <t>32mx2,10m = 67,20m²</t>
  </si>
  <si>
    <t>Forma de Madeira Tábuas de Pinus 2 utilizações (Pilares e colarinho)</t>
  </si>
  <si>
    <t>(3,50m x 0,3m x 4 lados) + (3,50m x 0,15m x 2 lados)= 5,25m²x13 pilares = 68,25m²/2 = 34,13m²</t>
  </si>
  <si>
    <t>Forma de Madeira Tábuas de Pinus 2 utilizações (Sapatas)</t>
  </si>
  <si>
    <t>[(32m x 2) + (2,10mx4)] x 0,3m  =21,72m² / 2 = 10,86m²</t>
  </si>
  <si>
    <t>Extensão: 32,00m</t>
  </si>
  <si>
    <t>MEMORIAL DE CÁLCULO</t>
  </si>
  <si>
    <t xml:space="preserve">Sinapi Nov 2023 </t>
  </si>
  <si>
    <t>Data: 20/12/2023</t>
  </si>
  <si>
    <t>2.7</t>
  </si>
  <si>
    <t>2.8</t>
  </si>
  <si>
    <t>96547 - Sinapi - C</t>
  </si>
  <si>
    <t>Kg</t>
  </si>
  <si>
    <t>43055 - Sinapi - I</t>
  </si>
  <si>
    <t>Armação de bloco, viga baldrame ou sapata utilizando aço CA-50 de 12.5 mm - Montagem. AF_06/2017 (travamento na rocha)</t>
  </si>
  <si>
    <t>Aço CA-50, 12,5mm, vergalhão (travamento na rocha)</t>
  </si>
  <si>
    <t>2.9</t>
  </si>
  <si>
    <t>Adesivo estrutural epóxi (ancoragem das armaduras de travamento na rocha)</t>
  </si>
  <si>
    <t>0131 - Sinapi - I</t>
  </si>
  <si>
    <t>92966 - Sinapi - C</t>
  </si>
  <si>
    <t>2.10</t>
  </si>
  <si>
    <t>Martelo perfurador pneumático manual. AF_12/2015</t>
  </si>
  <si>
    <t>CHP</t>
  </si>
  <si>
    <t>2.11</t>
  </si>
  <si>
    <t>Aço CA-50, 10,0mm, vergalhão (armadura longitudinal de reforço sobre as pedras)</t>
  </si>
  <si>
    <t>00034 - Sinapi - I</t>
  </si>
  <si>
    <t>78,79m² (AutoCad) x 0,4m = 31,51m³</t>
  </si>
  <si>
    <t>Bandeirante/SC, 20 de dezembro de 2023</t>
  </si>
  <si>
    <t>Endereço: Rua Querino Scaravanatti</t>
  </si>
  <si>
    <t>200 und x 0,6m = 120m x 1,25Kg/m = 150Kg</t>
  </si>
  <si>
    <t>200 furos x 0,025 = 5Kg</t>
  </si>
  <si>
    <t>Proporcionalidade de tempo para cada furo</t>
  </si>
  <si>
    <t>17m + 15m = 32m x 8 carreiras de pedra = 256m x 2,0 = 512m x 0,785Kg/m = 401,92Kg</t>
  </si>
  <si>
    <t>Bandeirante/SC, 20 de dezembro de 2023.</t>
  </si>
  <si>
    <t>DESCRIÇÃO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</si>
</sst>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0.0"/>
    <numFmt numFmtId="175" formatCode="#,##0.00;[Red]#,##0.00"/>
    <numFmt numFmtId="176" formatCode="#,##0.0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Arial Rounded MT Bold"/>
      <family val="2"/>
    </font>
    <font>
      <sz val="11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Arial Rounded MT Bold"/>
      <family val="2"/>
    </font>
    <font>
      <sz val="11"/>
      <color rgb="FFFF0000"/>
      <name val="Times New Roman"/>
      <family val="1"/>
    </font>
    <font>
      <sz val="10"/>
      <color theme="4"/>
      <name val="Times New Roman"/>
      <family val="1"/>
    </font>
    <font>
      <sz val="8"/>
      <color rgb="FFFF0000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7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4" fillId="0" borderId="10" xfId="49" applyFont="1" applyBorder="1">
      <alignment/>
      <protection/>
    </xf>
    <xf numFmtId="0" fontId="5" fillId="0" borderId="10" xfId="49" applyFont="1" applyBorder="1" applyAlignment="1">
      <alignment horizontal="center"/>
      <protection/>
    </xf>
    <xf numFmtId="0" fontId="5" fillId="0" borderId="11" xfId="49" applyFont="1" applyBorder="1">
      <alignment/>
      <protection/>
    </xf>
    <xf numFmtId="0" fontId="5" fillId="0" borderId="11" xfId="49" applyFont="1" applyBorder="1" applyAlignment="1">
      <alignment horizontal="center"/>
      <protection/>
    </xf>
    <xf numFmtId="4" fontId="4" fillId="0" borderId="12" xfId="49" applyNumberFormat="1" applyFont="1" applyBorder="1" applyAlignment="1">
      <alignment horizontal="center"/>
      <protection/>
    </xf>
    <xf numFmtId="4" fontId="4" fillId="0" borderId="12" xfId="49" applyNumberFormat="1" applyFont="1" applyFill="1" applyBorder="1">
      <alignment/>
      <protection/>
    </xf>
    <xf numFmtId="0" fontId="4" fillId="0" borderId="0" xfId="49" applyFont="1" applyBorder="1" applyAlignment="1">
      <alignment horizontal="left"/>
      <protection/>
    </xf>
    <xf numFmtId="4" fontId="4" fillId="0" borderId="0" xfId="49" applyNumberFormat="1" applyFont="1" applyBorder="1" applyAlignment="1">
      <alignment horizontal="center"/>
      <protection/>
    </xf>
    <xf numFmtId="3" fontId="4" fillId="0" borderId="0" xfId="49" applyNumberFormat="1" applyFont="1" applyBorder="1">
      <alignment/>
      <protection/>
    </xf>
    <xf numFmtId="4" fontId="4" fillId="0" borderId="0" xfId="49" applyNumberFormat="1" applyFont="1" applyFill="1" applyBorder="1" applyAlignment="1">
      <alignment horizontal="center"/>
      <protection/>
    </xf>
    <xf numFmtId="4" fontId="4" fillId="0" borderId="0" xfId="49" applyNumberFormat="1" applyFont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4" fillId="0" borderId="12" xfId="49" applyFont="1" applyBorder="1" applyAlignment="1">
      <alignment horizontal="center"/>
      <protection/>
    </xf>
    <xf numFmtId="4" fontId="4" fillId="0" borderId="0" xfId="49" applyNumberFormat="1" applyFont="1" applyFill="1" applyBorder="1">
      <alignment/>
      <protection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0" fontId="0" fillId="0" borderId="0" xfId="49">
      <alignment/>
      <protection/>
    </xf>
    <xf numFmtId="0" fontId="9" fillId="0" borderId="0" xfId="49" applyFont="1" applyBorder="1">
      <alignment/>
      <protection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4" xfId="0" applyFont="1" applyBorder="1" applyAlignment="1">
      <alignment/>
    </xf>
    <xf numFmtId="0" fontId="57" fillId="0" borderId="15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0" fontId="57" fillId="0" borderId="0" xfId="0" applyFont="1" applyBorder="1" applyAlignment="1">
      <alignment/>
    </xf>
    <xf numFmtId="0" fontId="57" fillId="0" borderId="13" xfId="0" applyFont="1" applyFill="1" applyBorder="1" applyAlignment="1">
      <alignment/>
    </xf>
    <xf numFmtId="4" fontId="57" fillId="0" borderId="10" xfId="0" applyNumberFormat="1" applyFont="1" applyBorder="1" applyAlignment="1">
      <alignment/>
    </xf>
    <xf numFmtId="176" fontId="57" fillId="0" borderId="10" xfId="0" applyNumberFormat="1" applyFont="1" applyBorder="1" applyAlignment="1">
      <alignment/>
    </xf>
    <xf numFmtId="0" fontId="58" fillId="33" borderId="13" xfId="0" applyFont="1" applyFill="1" applyBorder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13" xfId="4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4" fontId="4" fillId="0" borderId="16" xfId="49" applyNumberFormat="1" applyFont="1" applyBorder="1" applyAlignment="1">
      <alignment horizontal="center"/>
      <protection/>
    </xf>
    <xf numFmtId="2" fontId="4" fillId="0" borderId="10" xfId="49" applyNumberFormat="1" applyFont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0" fontId="4" fillId="0" borderId="17" xfId="49" applyFont="1" applyBorder="1" applyAlignment="1">
      <alignment horizontal="left"/>
      <protection/>
    </xf>
    <xf numFmtId="0" fontId="4" fillId="0" borderId="18" xfId="49" applyFont="1" applyBorder="1" applyAlignment="1">
      <alignment horizontal="left"/>
      <protection/>
    </xf>
    <xf numFmtId="4" fontId="4" fillId="0" borderId="18" xfId="49" applyNumberFormat="1" applyFont="1" applyBorder="1" applyAlignment="1">
      <alignment horizontal="center"/>
      <protection/>
    </xf>
    <xf numFmtId="3" fontId="4" fillId="0" borderId="18" xfId="49" applyNumberFormat="1" applyFont="1" applyBorder="1">
      <alignment/>
      <protection/>
    </xf>
    <xf numFmtId="4" fontId="4" fillId="0" borderId="18" xfId="49" applyNumberFormat="1" applyFont="1" applyFill="1" applyBorder="1" applyAlignment="1">
      <alignment horizontal="center"/>
      <protection/>
    </xf>
    <xf numFmtId="4" fontId="4" fillId="0" borderId="18" xfId="49" applyNumberFormat="1" applyFont="1" applyBorder="1">
      <alignment/>
      <protection/>
    </xf>
    <xf numFmtId="4" fontId="4" fillId="0" borderId="18" xfId="49" applyNumberFormat="1" applyFont="1" applyFill="1" applyBorder="1">
      <alignment/>
      <protection/>
    </xf>
    <xf numFmtId="0" fontId="4" fillId="0" borderId="19" xfId="49" applyFont="1" applyBorder="1">
      <alignment/>
      <protection/>
    </xf>
    <xf numFmtId="0" fontId="4" fillId="0" borderId="20" xfId="49" applyFont="1" applyBorder="1" applyAlignment="1">
      <alignment horizontal="left"/>
      <protection/>
    </xf>
    <xf numFmtId="0" fontId="4" fillId="0" borderId="21" xfId="49" applyFont="1" applyBorder="1">
      <alignment/>
      <protection/>
    </xf>
    <xf numFmtId="0" fontId="4" fillId="0" borderId="20" xfId="49" applyFont="1" applyBorder="1" applyAlignment="1">
      <alignment horizontal="center"/>
      <protection/>
    </xf>
    <xf numFmtId="0" fontId="4" fillId="0" borderId="22" xfId="49" applyFont="1" applyBorder="1" applyAlignment="1">
      <alignment horizontal="center"/>
      <protection/>
    </xf>
    <xf numFmtId="0" fontId="4" fillId="0" borderId="23" xfId="49" applyFont="1" applyBorder="1">
      <alignment/>
      <protection/>
    </xf>
    <xf numFmtId="0" fontId="58" fillId="0" borderId="15" xfId="49" applyFont="1" applyBorder="1">
      <alignment/>
      <protection/>
    </xf>
    <xf numFmtId="0" fontId="58" fillId="0" borderId="0" xfId="49" applyFont="1" applyFill="1" applyBorder="1">
      <alignment/>
      <protection/>
    </xf>
    <xf numFmtId="0" fontId="58" fillId="0" borderId="0" xfId="49" applyFont="1" applyBorder="1">
      <alignment/>
      <protection/>
    </xf>
    <xf numFmtId="0" fontId="58" fillId="34" borderId="0" xfId="49" applyFont="1" applyFill="1" applyBorder="1">
      <alignment/>
      <protection/>
    </xf>
    <xf numFmtId="0" fontId="58" fillId="0" borderId="0" xfId="49" applyFont="1" applyFill="1" applyBorder="1" applyAlignment="1">
      <alignment horizontal="left"/>
      <protection/>
    </xf>
    <xf numFmtId="0" fontId="58" fillId="0" borderId="13" xfId="49" applyFont="1" applyFill="1" applyBorder="1">
      <alignment/>
      <protection/>
    </xf>
    <xf numFmtId="0" fontId="58" fillId="0" borderId="13" xfId="49" applyFont="1" applyBorder="1">
      <alignment/>
      <protection/>
    </xf>
    <xf numFmtId="17" fontId="58" fillId="0" borderId="13" xfId="49" applyNumberFormat="1" applyFont="1" applyBorder="1">
      <alignment/>
      <protection/>
    </xf>
    <xf numFmtId="0" fontId="63" fillId="0" borderId="0" xfId="49" applyFont="1" applyFill="1" applyBorder="1">
      <alignment/>
      <protection/>
    </xf>
    <xf numFmtId="0" fontId="63" fillId="0" borderId="0" xfId="49" applyFont="1" applyBorder="1">
      <alignment/>
      <protection/>
    </xf>
    <xf numFmtId="0" fontId="63" fillId="0" borderId="13" xfId="49" applyFont="1" applyFill="1" applyBorder="1" applyAlignment="1">
      <alignment horizontal="right"/>
      <protection/>
    </xf>
    <xf numFmtId="0" fontId="63" fillId="0" borderId="13" xfId="49" applyFont="1" applyFill="1" applyBorder="1" applyAlignment="1">
      <alignment horizontal="left"/>
      <protection/>
    </xf>
    <xf numFmtId="4" fontId="58" fillId="0" borderId="16" xfId="49" applyNumberFormat="1" applyFont="1" applyBorder="1" applyAlignment="1">
      <alignment horizontal="center"/>
      <protection/>
    </xf>
    <xf numFmtId="174" fontId="58" fillId="0" borderId="24" xfId="49" applyNumberFormat="1" applyFont="1" applyBorder="1" applyAlignment="1">
      <alignment horizontal="center"/>
      <protection/>
    </xf>
    <xf numFmtId="4" fontId="58" fillId="0" borderId="25" xfId="49" applyNumberFormat="1" applyFont="1" applyBorder="1" applyAlignment="1">
      <alignment horizontal="center"/>
      <protection/>
    </xf>
    <xf numFmtId="4" fontId="58" fillId="0" borderId="25" xfId="49" applyNumberFormat="1" applyFont="1" applyBorder="1">
      <alignment/>
      <protection/>
    </xf>
    <xf numFmtId="175" fontId="58" fillId="0" borderId="26" xfId="49" applyNumberFormat="1" applyFont="1" applyBorder="1">
      <alignment/>
      <protection/>
    </xf>
    <xf numFmtId="4" fontId="58" fillId="0" borderId="0" xfId="49" applyNumberFormat="1" applyFont="1" applyBorder="1" applyAlignment="1">
      <alignment horizontal="center"/>
      <protection/>
    </xf>
    <xf numFmtId="4" fontId="58" fillId="0" borderId="0" xfId="49" applyNumberFormat="1" applyFont="1" applyBorder="1">
      <alignment/>
      <protection/>
    </xf>
    <xf numFmtId="0" fontId="0" fillId="0" borderId="0" xfId="49" applyFont="1">
      <alignment/>
      <protection/>
    </xf>
    <xf numFmtId="0" fontId="0" fillId="0" borderId="0" xfId="49" applyFont="1" applyBorder="1">
      <alignment/>
      <protection/>
    </xf>
    <xf numFmtId="4" fontId="4" fillId="0" borderId="10" xfId="49" applyNumberFormat="1" applyFont="1" applyBorder="1" applyAlignment="1">
      <alignment vertical="center"/>
      <protection/>
    </xf>
    <xf numFmtId="175" fontId="58" fillId="0" borderId="0" xfId="49" applyNumberFormat="1" applyFont="1" applyFill="1" applyBorder="1">
      <alignment/>
      <protection/>
    </xf>
    <xf numFmtId="175" fontId="58" fillId="0" borderId="0" xfId="49" applyNumberFormat="1" applyFont="1" applyBorder="1">
      <alignment/>
      <protection/>
    </xf>
    <xf numFmtId="0" fontId="12" fillId="0" borderId="0" xfId="49" applyFont="1" applyBorder="1" applyAlignment="1">
      <alignment horizontal="left"/>
      <protection/>
    </xf>
    <xf numFmtId="4" fontId="4" fillId="0" borderId="0" xfId="49" applyNumberFormat="1" applyFont="1">
      <alignment/>
      <protection/>
    </xf>
    <xf numFmtId="0" fontId="5" fillId="0" borderId="14" xfId="49" applyFont="1" applyBorder="1">
      <alignment/>
      <protection/>
    </xf>
    <xf numFmtId="0" fontId="5" fillId="0" borderId="14" xfId="49" applyFont="1" applyBorder="1" applyAlignment="1">
      <alignment horizontal="center"/>
      <protection/>
    </xf>
    <xf numFmtId="175" fontId="4" fillId="0" borderId="10" xfId="49" applyNumberFormat="1" applyFont="1" applyBorder="1">
      <alignment/>
      <protection/>
    </xf>
    <xf numFmtId="175" fontId="4" fillId="0" borderId="10" xfId="49" applyNumberFormat="1" applyFont="1" applyFill="1" applyBorder="1">
      <alignment/>
      <protection/>
    </xf>
    <xf numFmtId="4" fontId="4" fillId="0" borderId="0" xfId="49" applyNumberFormat="1" applyFont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4" fillId="33" borderId="13" xfId="0" applyNumberFormat="1" applyFont="1" applyFill="1" applyBorder="1" applyAlignment="1">
      <alignment/>
    </xf>
    <xf numFmtId="0" fontId="5" fillId="0" borderId="27" xfId="0" applyFont="1" applyBorder="1" applyAlignment="1">
      <alignment horizontal="left"/>
    </xf>
    <xf numFmtId="175" fontId="4" fillId="0" borderId="25" xfId="49" applyNumberFormat="1" applyFont="1" applyFill="1" applyBorder="1">
      <alignment/>
      <protection/>
    </xf>
    <xf numFmtId="175" fontId="4" fillId="0" borderId="10" xfId="49" applyNumberFormat="1" applyFont="1" applyFill="1" applyBorder="1" applyAlignment="1">
      <alignment horizontal="right"/>
      <protection/>
    </xf>
    <xf numFmtId="4" fontId="4" fillId="0" borderId="10" xfId="49" applyNumberFormat="1" applyFont="1" applyFill="1" applyBorder="1" applyAlignment="1">
      <alignment horizontal="center" vertical="center"/>
      <protection/>
    </xf>
    <xf numFmtId="175" fontId="4" fillId="0" borderId="18" xfId="49" applyNumberFormat="1" applyFont="1" applyFill="1" applyBorder="1">
      <alignment/>
      <protection/>
    </xf>
    <xf numFmtId="0" fontId="58" fillId="0" borderId="0" xfId="49" applyFont="1" applyFill="1" applyBorder="1" applyAlignment="1">
      <alignment horizontal="center"/>
      <protection/>
    </xf>
    <xf numFmtId="0" fontId="5" fillId="0" borderId="28" xfId="49" applyFont="1" applyBorder="1" applyAlignment="1">
      <alignment horizontal="center"/>
      <protection/>
    </xf>
    <xf numFmtId="0" fontId="5" fillId="0" borderId="29" xfId="49" applyFont="1" applyBorder="1" applyAlignment="1">
      <alignment horizontal="center"/>
      <protection/>
    </xf>
    <xf numFmtId="0" fontId="4" fillId="0" borderId="28" xfId="49" applyFont="1" applyBorder="1">
      <alignment/>
      <protection/>
    </xf>
    <xf numFmtId="0" fontId="4" fillId="0" borderId="29" xfId="49" applyFont="1" applyBorder="1">
      <alignment/>
      <protection/>
    </xf>
    <xf numFmtId="2" fontId="58" fillId="0" borderId="28" xfId="49" applyNumberFormat="1" applyFont="1" applyBorder="1" applyAlignment="1">
      <alignment horizontal="right"/>
      <protection/>
    </xf>
    <xf numFmtId="2" fontId="58" fillId="0" borderId="29" xfId="49" applyNumberFormat="1" applyFont="1" applyBorder="1" applyAlignment="1">
      <alignment horizontal="right"/>
      <protection/>
    </xf>
    <xf numFmtId="175" fontId="4" fillId="0" borderId="28" xfId="49" applyNumberFormat="1" applyFont="1" applyBorder="1" applyAlignment="1">
      <alignment horizontal="right"/>
      <protection/>
    </xf>
    <xf numFmtId="175" fontId="4" fillId="0" borderId="29" xfId="49" applyNumberFormat="1" applyFont="1" applyBorder="1" applyAlignment="1">
      <alignment horizontal="right"/>
      <protection/>
    </xf>
    <xf numFmtId="175" fontId="4" fillId="0" borderId="28" xfId="49" applyNumberFormat="1" applyFont="1" applyFill="1" applyBorder="1" applyAlignment="1">
      <alignment horizontal="right"/>
      <protection/>
    </xf>
    <xf numFmtId="175" fontId="4" fillId="0" borderId="29" xfId="49" applyNumberFormat="1" applyFont="1" applyFill="1" applyBorder="1" applyAlignment="1">
      <alignment horizontal="right"/>
      <protection/>
    </xf>
    <xf numFmtId="175" fontId="4" fillId="0" borderId="28" xfId="49" applyNumberFormat="1" applyFont="1" applyFill="1" applyBorder="1" applyAlignment="1">
      <alignment horizontal="right" vertical="center"/>
      <protection/>
    </xf>
    <xf numFmtId="175" fontId="4" fillId="0" borderId="28" xfId="49" applyNumberFormat="1" applyFont="1" applyFill="1" applyBorder="1" applyAlignment="1">
      <alignment vertical="center"/>
      <protection/>
    </xf>
    <xf numFmtId="0" fontId="5" fillId="0" borderId="30" xfId="49" applyFont="1" applyBorder="1" applyAlignment="1">
      <alignment horizontal="center"/>
      <protection/>
    </xf>
    <xf numFmtId="0" fontId="5" fillId="0" borderId="31" xfId="49" applyFont="1" applyBorder="1" applyAlignment="1">
      <alignment horizontal="center"/>
      <protection/>
    </xf>
    <xf numFmtId="0" fontId="5" fillId="0" borderId="32" xfId="49" applyFont="1" applyBorder="1" applyAlignment="1">
      <alignment horizontal="center"/>
      <protection/>
    </xf>
    <xf numFmtId="0" fontId="5" fillId="0" borderId="33" xfId="49" applyFont="1" applyBorder="1" applyAlignment="1">
      <alignment horizontal="center"/>
      <protection/>
    </xf>
    <xf numFmtId="0" fontId="5" fillId="0" borderId="34" xfId="49" applyFont="1" applyBorder="1" applyAlignment="1">
      <alignment horizontal="center"/>
      <protection/>
    </xf>
    <xf numFmtId="0" fontId="5" fillId="0" borderId="35" xfId="49" applyFont="1" applyBorder="1" applyAlignment="1">
      <alignment horizontal="center"/>
      <protection/>
    </xf>
    <xf numFmtId="0" fontId="4" fillId="0" borderId="0" xfId="49" applyFont="1" applyAlignment="1">
      <alignment vertical="center"/>
      <protection/>
    </xf>
    <xf numFmtId="175" fontId="4" fillId="0" borderId="29" xfId="49" applyNumberFormat="1" applyFont="1" applyBorder="1" applyAlignment="1">
      <alignment horizontal="right" vertical="center"/>
      <protection/>
    </xf>
    <xf numFmtId="0" fontId="4" fillId="0" borderId="16" xfId="49" applyFont="1" applyBorder="1" applyAlignment="1">
      <alignment horizontal="left" vertical="center" wrapText="1" shrinkToFit="1"/>
      <protection/>
    </xf>
    <xf numFmtId="4" fontId="4" fillId="0" borderId="0" xfId="49" applyNumberFormat="1" applyFont="1" applyAlignment="1">
      <alignment horizontal="right"/>
      <protection/>
    </xf>
    <xf numFmtId="4" fontId="64" fillId="0" borderId="0" xfId="49" applyNumberFormat="1" applyFont="1" applyAlignment="1">
      <alignment horizontal="center"/>
      <protection/>
    </xf>
    <xf numFmtId="4" fontId="64" fillId="0" borderId="0" xfId="49" applyNumberFormat="1" applyFont="1" applyAlignment="1">
      <alignment horizontal="left"/>
      <protection/>
    </xf>
    <xf numFmtId="4" fontId="64" fillId="0" borderId="0" xfId="49" applyNumberFormat="1" applyFont="1" applyAlignment="1">
      <alignment horizontal="center" vertical="center"/>
      <protection/>
    </xf>
    <xf numFmtId="175" fontId="4" fillId="0" borderId="36" xfId="49" applyNumberFormat="1" applyFont="1" applyFill="1" applyBorder="1">
      <alignment/>
      <protection/>
    </xf>
    <xf numFmtId="0" fontId="58" fillId="0" borderId="17" xfId="49" applyFont="1" applyFill="1" applyBorder="1">
      <alignment/>
      <protection/>
    </xf>
    <xf numFmtId="0" fontId="58" fillId="0" borderId="18" xfId="49" applyFont="1" applyFill="1" applyBorder="1">
      <alignment/>
      <protection/>
    </xf>
    <xf numFmtId="0" fontId="58" fillId="0" borderId="18" xfId="49" applyFont="1" applyBorder="1">
      <alignment/>
      <protection/>
    </xf>
    <xf numFmtId="0" fontId="58" fillId="0" borderId="19" xfId="49" applyFont="1" applyBorder="1">
      <alignment/>
      <protection/>
    </xf>
    <xf numFmtId="0" fontId="9" fillId="0" borderId="20" xfId="49" applyFont="1" applyFill="1" applyBorder="1">
      <alignment/>
      <protection/>
    </xf>
    <xf numFmtId="0" fontId="58" fillId="0" borderId="21" xfId="49" applyFont="1" applyBorder="1">
      <alignment/>
      <protection/>
    </xf>
    <xf numFmtId="0" fontId="58" fillId="0" borderId="37" xfId="49" applyFont="1" applyFill="1" applyBorder="1">
      <alignment/>
      <protection/>
    </xf>
    <xf numFmtId="0" fontId="58" fillId="0" borderId="38" xfId="49" applyFont="1" applyBorder="1">
      <alignment/>
      <protection/>
    </xf>
    <xf numFmtId="0" fontId="58" fillId="0" borderId="39" xfId="49" applyFont="1" applyBorder="1">
      <alignment/>
      <protection/>
    </xf>
    <xf numFmtId="0" fontId="9" fillId="0" borderId="37" xfId="49" applyFont="1" applyFill="1" applyBorder="1">
      <alignment/>
      <protection/>
    </xf>
    <xf numFmtId="0" fontId="4" fillId="0" borderId="31" xfId="49" applyFont="1" applyBorder="1">
      <alignment/>
      <protection/>
    </xf>
    <xf numFmtId="0" fontId="5" fillId="0" borderId="32" xfId="49" applyFont="1" applyBorder="1">
      <alignment/>
      <protection/>
    </xf>
    <xf numFmtId="0" fontId="5" fillId="0" borderId="40" xfId="49" applyFont="1" applyBorder="1">
      <alignment/>
      <protection/>
    </xf>
    <xf numFmtId="0" fontId="5" fillId="0" borderId="41" xfId="49" applyFont="1" applyBorder="1" applyAlignment="1">
      <alignment horizontal="center"/>
      <protection/>
    </xf>
    <xf numFmtId="0" fontId="4" fillId="0" borderId="31" xfId="49" applyFont="1" applyBorder="1" applyAlignment="1">
      <alignment horizontal="center"/>
      <protection/>
    </xf>
    <xf numFmtId="0" fontId="4" fillId="0" borderId="34" xfId="49" applyFont="1" applyBorder="1" applyAlignment="1">
      <alignment horizontal="center"/>
      <protection/>
    </xf>
    <xf numFmtId="0" fontId="4" fillId="0" borderId="34" xfId="49" applyFont="1" applyBorder="1" applyAlignment="1">
      <alignment horizontal="center" vertical="center"/>
      <protection/>
    </xf>
    <xf numFmtId="174" fontId="4" fillId="0" borderId="31" xfId="49" applyNumberFormat="1" applyFont="1" applyBorder="1" applyAlignment="1">
      <alignment horizontal="center" vertical="center"/>
      <protection/>
    </xf>
    <xf numFmtId="0" fontId="4" fillId="0" borderId="34" xfId="49" applyFont="1" applyFill="1" applyBorder="1" applyAlignment="1">
      <alignment horizontal="center"/>
      <protection/>
    </xf>
    <xf numFmtId="174" fontId="58" fillId="0" borderId="20" xfId="49" applyNumberFormat="1" applyFont="1" applyBorder="1" applyAlignment="1">
      <alignment horizontal="center"/>
      <protection/>
    </xf>
    <xf numFmtId="0" fontId="57" fillId="0" borderId="37" xfId="0" applyFont="1" applyBorder="1" applyAlignment="1">
      <alignment/>
    </xf>
    <xf numFmtId="0" fontId="58" fillId="0" borderId="41" xfId="0" applyFont="1" applyBorder="1" applyAlignment="1">
      <alignment/>
    </xf>
    <xf numFmtId="0" fontId="5" fillId="0" borderId="20" xfId="0" applyFont="1" applyFill="1" applyBorder="1" applyAlignment="1">
      <alignment horizontal="left"/>
    </xf>
    <xf numFmtId="0" fontId="57" fillId="0" borderId="39" xfId="0" applyFont="1" applyBorder="1" applyAlignment="1">
      <alignment/>
    </xf>
    <xf numFmtId="0" fontId="57" fillId="0" borderId="38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57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8" fillId="0" borderId="21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65" fillId="0" borderId="12" xfId="0" applyFont="1" applyBorder="1" applyAlignment="1">
      <alignment/>
    </xf>
    <xf numFmtId="0" fontId="59" fillId="0" borderId="23" xfId="0" applyFont="1" applyBorder="1" applyAlignment="1">
      <alignment/>
    </xf>
    <xf numFmtId="4" fontId="4" fillId="0" borderId="10" xfId="49" applyNumberFormat="1" applyFont="1" applyBorder="1" applyAlignment="1">
      <alignment horizontal="center" vertical="center"/>
      <protection/>
    </xf>
    <xf numFmtId="175" fontId="4" fillId="0" borderId="42" xfId="49" applyNumberFormat="1" applyFont="1" applyFill="1" applyBorder="1" applyAlignment="1">
      <alignment vertical="center"/>
      <protection/>
    </xf>
    <xf numFmtId="0" fontId="4" fillId="0" borderId="10" xfId="49" applyFont="1" applyBorder="1" applyAlignment="1">
      <alignment horizontal="left" vertical="center" wrapText="1"/>
      <protection/>
    </xf>
    <xf numFmtId="175" fontId="4" fillId="0" borderId="42" xfId="49" applyNumberFormat="1" applyFont="1" applyFill="1" applyBorder="1" applyAlignment="1">
      <alignment horizontal="right" vertical="center"/>
      <protection/>
    </xf>
    <xf numFmtId="2" fontId="4" fillId="0" borderId="10" xfId="49" applyNumberFormat="1" applyFont="1" applyFill="1" applyBorder="1" applyAlignment="1">
      <alignment horizontal="right"/>
      <protection/>
    </xf>
    <xf numFmtId="174" fontId="4" fillId="0" borderId="31" xfId="49" applyNumberFormat="1" applyFont="1" applyFill="1" applyBorder="1" applyAlignment="1">
      <alignment horizontal="center" vertical="center"/>
      <protection/>
    </xf>
    <xf numFmtId="0" fontId="4" fillId="0" borderId="34" xfId="49" applyFont="1" applyFill="1" applyBorder="1" applyAlignment="1">
      <alignment horizontal="center" vertical="center"/>
      <protection/>
    </xf>
    <xf numFmtId="4" fontId="4" fillId="0" borderId="10" xfId="49" applyNumberFormat="1" applyFont="1" applyFill="1" applyBorder="1" applyAlignment="1">
      <alignment vertical="center"/>
      <protection/>
    </xf>
    <xf numFmtId="4" fontId="4" fillId="0" borderId="16" xfId="49" applyNumberFormat="1" applyFont="1" applyFill="1" applyBorder="1" applyAlignment="1">
      <alignment horizontal="center"/>
      <protection/>
    </xf>
    <xf numFmtId="4" fontId="4" fillId="0" borderId="16" xfId="49" applyNumberFormat="1" applyFont="1" applyBorder="1" applyAlignment="1">
      <alignment horizontal="center" vertical="center"/>
      <protection/>
    </xf>
    <xf numFmtId="0" fontId="4" fillId="0" borderId="43" xfId="49" applyFont="1" applyBorder="1" applyAlignment="1">
      <alignment horizontal="left" vertical="center" wrapText="1" shrinkToFit="1"/>
      <protection/>
    </xf>
    <xf numFmtId="4" fontId="58" fillId="0" borderId="10" xfId="49" applyNumberFormat="1" applyFont="1" applyBorder="1" applyAlignment="1">
      <alignment horizont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left"/>
      <protection/>
    </xf>
    <xf numFmtId="0" fontId="4" fillId="0" borderId="0" xfId="49" applyFont="1" applyBorder="1" applyAlignment="1">
      <alignment horizontal="left" vertical="center" wrapText="1" shrinkToFit="1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0" fontId="4" fillId="0" borderId="0" xfId="49" applyFont="1" applyBorder="1" applyAlignment="1">
      <alignment horizontal="left" vertical="center" wrapText="1"/>
      <protection/>
    </xf>
    <xf numFmtId="4" fontId="4" fillId="0" borderId="16" xfId="49" applyNumberFormat="1" applyFont="1" applyFill="1" applyBorder="1" applyAlignment="1">
      <alignment horizontal="center" vertical="center"/>
      <protection/>
    </xf>
    <xf numFmtId="4" fontId="4" fillId="0" borderId="16" xfId="49" applyNumberFormat="1" applyFont="1" applyBorder="1" applyAlignment="1">
      <alignment vertical="center"/>
      <protection/>
    </xf>
    <xf numFmtId="0" fontId="4" fillId="0" borderId="18" xfId="49" applyFont="1" applyBorder="1">
      <alignment/>
      <protection/>
    </xf>
    <xf numFmtId="0" fontId="13" fillId="0" borderId="13" xfId="49" applyFont="1" applyFill="1" applyBorder="1" applyAlignment="1">
      <alignment horizontal="left"/>
      <protection/>
    </xf>
    <xf numFmtId="0" fontId="4" fillId="0" borderId="31" xfId="49" applyFont="1" applyFill="1" applyBorder="1" applyAlignment="1">
      <alignment horizontal="center" vertical="center"/>
      <protection/>
    </xf>
    <xf numFmtId="0" fontId="4" fillId="0" borderId="16" xfId="49" applyFont="1" applyBorder="1" applyAlignment="1">
      <alignment horizontal="center"/>
      <protection/>
    </xf>
    <xf numFmtId="0" fontId="4" fillId="0" borderId="43" xfId="49" applyFont="1" applyFill="1" applyBorder="1" applyAlignment="1">
      <alignment horizontal="left" vertical="center" wrapText="1" shrinkToFit="1"/>
      <protection/>
    </xf>
    <xf numFmtId="0" fontId="4" fillId="0" borderId="0" xfId="49" applyFont="1" applyFill="1" applyAlignment="1">
      <alignment vertical="center"/>
      <protection/>
    </xf>
    <xf numFmtId="0" fontId="57" fillId="0" borderId="13" xfId="49" applyFont="1" applyFill="1" applyBorder="1" applyAlignment="1">
      <alignment horizontal="center" vertical="center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175" fontId="5" fillId="0" borderId="10" xfId="49" applyNumberFormat="1" applyFont="1" applyBorder="1" applyAlignment="1">
      <alignment horizontal="center" vertical="center"/>
      <protection/>
    </xf>
    <xf numFmtId="0" fontId="57" fillId="0" borderId="18" xfId="49" applyFont="1" applyFill="1" applyBorder="1" applyAlignment="1">
      <alignment horizontal="center" vertical="center"/>
      <protection/>
    </xf>
    <xf numFmtId="0" fontId="57" fillId="34" borderId="0" xfId="49" applyFont="1" applyFill="1" applyBorder="1" applyAlignment="1">
      <alignment horizontal="center" vertical="center"/>
      <protection/>
    </xf>
    <xf numFmtId="0" fontId="57" fillId="0" borderId="0" xfId="49" applyFont="1" applyFill="1" applyBorder="1" applyAlignment="1">
      <alignment horizontal="center" vertical="center"/>
      <protection/>
    </xf>
    <xf numFmtId="4" fontId="5" fillId="0" borderId="10" xfId="49" applyNumberFormat="1" applyFont="1" applyBorder="1" applyAlignment="1">
      <alignment horizontal="center" vertical="center"/>
      <protection/>
    </xf>
    <xf numFmtId="4" fontId="5" fillId="0" borderId="10" xfId="49" applyNumberFormat="1" applyFont="1" applyFill="1" applyBorder="1" applyAlignment="1">
      <alignment horizontal="center" vertical="center"/>
      <protection/>
    </xf>
    <xf numFmtId="4" fontId="5" fillId="0" borderId="44" xfId="49" applyNumberFormat="1" applyFont="1" applyBorder="1" applyAlignment="1">
      <alignment horizontal="center" vertical="center"/>
      <protection/>
    </xf>
    <xf numFmtId="4" fontId="57" fillId="0" borderId="0" xfId="49" applyNumberFormat="1" applyFont="1" applyBorder="1" applyAlignment="1">
      <alignment horizontal="center" vertical="center"/>
      <protection/>
    </xf>
    <xf numFmtId="4" fontId="5" fillId="0" borderId="0" xfId="49" applyNumberFormat="1" applyFont="1" applyFill="1" applyBorder="1" applyAlignment="1">
      <alignment horizontal="center" vertical="center"/>
      <protection/>
    </xf>
    <xf numFmtId="4" fontId="5" fillId="0" borderId="12" xfId="49" applyNumberFormat="1" applyFont="1" applyFill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1" fillId="0" borderId="0" xfId="49" applyFont="1" applyAlignment="1">
      <alignment horizontal="center" vertical="center"/>
      <protection/>
    </xf>
    <xf numFmtId="176" fontId="58" fillId="0" borderId="10" xfId="0" applyNumberFormat="1" applyFont="1" applyBorder="1" applyAlignment="1">
      <alignment/>
    </xf>
    <xf numFmtId="4" fontId="58" fillId="0" borderId="10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45" xfId="0" applyFont="1" applyBorder="1" applyAlignment="1">
      <alignment horizontal="left"/>
    </xf>
    <xf numFmtId="4" fontId="5" fillId="0" borderId="46" xfId="0" applyNumberFormat="1" applyFont="1" applyBorder="1" applyAlignment="1">
      <alignment/>
    </xf>
    <xf numFmtId="4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4" fillId="0" borderId="21" xfId="49" applyFont="1" applyBorder="1" applyAlignment="1">
      <alignment horizontal="center"/>
      <protection/>
    </xf>
    <xf numFmtId="0" fontId="12" fillId="0" borderId="24" xfId="49" applyFont="1" applyBorder="1" applyAlignment="1">
      <alignment horizontal="left"/>
      <protection/>
    </xf>
    <xf numFmtId="0" fontId="58" fillId="0" borderId="44" xfId="49" applyFont="1" applyBorder="1">
      <alignment/>
      <protection/>
    </xf>
    <xf numFmtId="0" fontId="58" fillId="0" borderId="20" xfId="49" applyFont="1" applyFill="1" applyBorder="1">
      <alignment/>
      <protection/>
    </xf>
    <xf numFmtId="17" fontId="58" fillId="0" borderId="0" xfId="49" applyNumberFormat="1" applyFont="1" applyBorder="1">
      <alignment/>
      <protection/>
    </xf>
    <xf numFmtId="0" fontId="9" fillId="0" borderId="17" xfId="49" applyFont="1" applyFill="1" applyBorder="1">
      <alignment/>
      <protection/>
    </xf>
    <xf numFmtId="0" fontId="63" fillId="0" borderId="18" xfId="49" applyFont="1" applyFill="1" applyBorder="1">
      <alignment/>
      <protection/>
    </xf>
    <xf numFmtId="0" fontId="9" fillId="0" borderId="18" xfId="49" applyFont="1" applyBorder="1">
      <alignment/>
      <protection/>
    </xf>
    <xf numFmtId="0" fontId="13" fillId="0" borderId="18" xfId="49" applyFont="1" applyBorder="1">
      <alignment/>
      <protection/>
    </xf>
    <xf numFmtId="174" fontId="4" fillId="0" borderId="48" xfId="49" applyNumberFormat="1" applyFont="1" applyBorder="1" applyAlignment="1">
      <alignment horizontal="center"/>
      <protection/>
    </xf>
    <xf numFmtId="0" fontId="4" fillId="0" borderId="49" xfId="49" applyFont="1" applyBorder="1" applyAlignment="1">
      <alignment horizontal="left"/>
      <protection/>
    </xf>
    <xf numFmtId="4" fontId="4" fillId="0" borderId="49" xfId="49" applyNumberFormat="1" applyFont="1" applyFill="1" applyBorder="1" applyAlignment="1">
      <alignment horizontal="center" vertical="center"/>
      <protection/>
    </xf>
    <xf numFmtId="4" fontId="4" fillId="0" borderId="49" xfId="49" applyNumberFormat="1" applyFont="1" applyBorder="1">
      <alignment/>
      <protection/>
    </xf>
    <xf numFmtId="0" fontId="4" fillId="0" borderId="0" xfId="49" applyFont="1" applyFill="1" applyBorder="1" applyAlignment="1">
      <alignment horizontal="left" vertical="center" wrapText="1" shrinkToFit="1"/>
      <protection/>
    </xf>
    <xf numFmtId="0" fontId="5" fillId="0" borderId="10" xfId="49" applyFont="1" applyFill="1" applyBorder="1" applyAlignment="1">
      <alignment horizontal="center"/>
      <protection/>
    </xf>
    <xf numFmtId="4" fontId="5" fillId="0" borderId="29" xfId="0" applyNumberFormat="1" applyFont="1" applyBorder="1" applyAlignment="1">
      <alignment/>
    </xf>
    <xf numFmtId="0" fontId="58" fillId="33" borderId="38" xfId="0" applyFont="1" applyFill="1" applyBorder="1" applyAlignment="1">
      <alignment/>
    </xf>
    <xf numFmtId="0" fontId="5" fillId="0" borderId="0" xfId="49" applyFont="1" applyBorder="1" applyAlignment="1">
      <alignment horizontal="center" vertical="center"/>
      <protection/>
    </xf>
    <xf numFmtId="0" fontId="5" fillId="0" borderId="21" xfId="49" applyFont="1" applyBorder="1" applyAlignment="1">
      <alignment horizontal="center" vertical="center"/>
      <protection/>
    </xf>
    <xf numFmtId="0" fontId="5" fillId="0" borderId="31" xfId="49" applyFont="1" applyBorder="1" applyAlignment="1">
      <alignment horizontal="center" vertical="center"/>
      <protection/>
    </xf>
    <xf numFmtId="0" fontId="5" fillId="0" borderId="16" xfId="49" applyFont="1" applyBorder="1" applyAlignment="1">
      <alignment horizontal="center" vertical="center"/>
      <protection/>
    </xf>
    <xf numFmtId="4" fontId="58" fillId="0" borderId="16" xfId="49" applyNumberFormat="1" applyFont="1" applyBorder="1" applyAlignment="1">
      <alignment horizontal="center" vertical="center"/>
      <protection/>
    </xf>
    <xf numFmtId="2" fontId="58" fillId="0" borderId="10" xfId="49" applyNumberFormat="1" applyFont="1" applyBorder="1" applyAlignment="1">
      <alignment horizontal="right" vertical="center"/>
      <protection/>
    </xf>
    <xf numFmtId="4" fontId="58" fillId="0" borderId="10" xfId="49" applyNumberFormat="1" applyFont="1" applyBorder="1" applyAlignment="1">
      <alignment vertical="center"/>
      <protection/>
    </xf>
    <xf numFmtId="0" fontId="58" fillId="0" borderId="34" xfId="49" applyFont="1" applyBorder="1" applyAlignment="1">
      <alignment vertical="center"/>
      <protection/>
    </xf>
    <xf numFmtId="2" fontId="4" fillId="0" borderId="10" xfId="49" applyNumberFormat="1" applyFont="1" applyFill="1" applyBorder="1" applyAlignment="1">
      <alignment horizontal="right" vertical="center"/>
      <protection/>
    </xf>
    <xf numFmtId="175" fontId="4" fillId="0" borderId="10" xfId="49" applyNumberFormat="1" applyFont="1" applyFill="1" applyBorder="1" applyAlignment="1">
      <alignment vertical="center"/>
      <protection/>
    </xf>
    <xf numFmtId="175" fontId="4" fillId="0" borderId="10" xfId="49" applyNumberFormat="1" applyFont="1" applyBorder="1" applyAlignment="1">
      <alignment vertical="center"/>
      <protection/>
    </xf>
    <xf numFmtId="2" fontId="4" fillId="0" borderId="10" xfId="49" applyNumberFormat="1" applyFont="1" applyBorder="1" applyAlignment="1">
      <alignment horizontal="right" vertical="center"/>
      <protection/>
    </xf>
    <xf numFmtId="175" fontId="4" fillId="0" borderId="0" xfId="49" applyNumberFormat="1" applyFont="1" applyFill="1" applyBorder="1" applyAlignment="1">
      <alignment horizontal="center"/>
      <protection/>
    </xf>
    <xf numFmtId="175" fontId="4" fillId="0" borderId="21" xfId="49" applyNumberFormat="1" applyFont="1" applyFill="1" applyBorder="1" applyAlignment="1">
      <alignment horizontal="center"/>
      <protection/>
    </xf>
    <xf numFmtId="175" fontId="4" fillId="0" borderId="43" xfId="49" applyNumberFormat="1" applyFont="1" applyFill="1" applyBorder="1" applyAlignment="1">
      <alignment horizontal="center" vertical="center"/>
      <protection/>
    </xf>
    <xf numFmtId="175" fontId="4" fillId="0" borderId="0" xfId="49" applyNumberFormat="1" applyFont="1" applyFill="1" applyBorder="1" applyAlignment="1">
      <alignment horizontal="center" vertical="center"/>
      <protection/>
    </xf>
    <xf numFmtId="175" fontId="4" fillId="0" borderId="21" xfId="49" applyNumberFormat="1" applyFont="1" applyFill="1" applyBorder="1" applyAlignment="1">
      <alignment horizontal="center" vertical="center"/>
      <protection/>
    </xf>
    <xf numFmtId="175" fontId="4" fillId="0" borderId="43" xfId="49" applyNumberFormat="1" applyFont="1" applyFill="1" applyBorder="1" applyAlignment="1">
      <alignment horizontal="center"/>
      <protection/>
    </xf>
    <xf numFmtId="175" fontId="4" fillId="0" borderId="43" xfId="49" applyNumberFormat="1" applyFont="1" applyFill="1" applyBorder="1" applyAlignment="1">
      <alignment horizontal="center" wrapText="1"/>
      <protection/>
    </xf>
    <xf numFmtId="175" fontId="4" fillId="0" borderId="0" xfId="49" applyNumberFormat="1" applyFont="1" applyFill="1" applyBorder="1" applyAlignment="1">
      <alignment horizontal="center" wrapText="1"/>
      <protection/>
    </xf>
    <xf numFmtId="175" fontId="4" fillId="0" borderId="21" xfId="49" applyNumberFormat="1" applyFont="1" applyFill="1" applyBorder="1" applyAlignment="1">
      <alignment horizontal="center" wrapText="1"/>
      <protection/>
    </xf>
    <xf numFmtId="0" fontId="9" fillId="0" borderId="0" xfId="49" applyFont="1" applyBorder="1" applyAlignment="1">
      <alignment horizontal="center" vertical="center"/>
      <protection/>
    </xf>
    <xf numFmtId="49" fontId="9" fillId="0" borderId="0" xfId="49" applyNumberFormat="1" applyFont="1" applyFill="1" applyBorder="1" applyAlignment="1">
      <alignment horizontal="left"/>
      <protection/>
    </xf>
    <xf numFmtId="49" fontId="9" fillId="0" borderId="21" xfId="49" applyNumberFormat="1" applyFont="1" applyFill="1" applyBorder="1" applyAlignment="1">
      <alignment horizontal="left"/>
      <protection/>
    </xf>
    <xf numFmtId="0" fontId="13" fillId="0" borderId="13" xfId="49" applyFont="1" applyFill="1" applyBorder="1" applyAlignment="1">
      <alignment horizontal="center"/>
      <protection/>
    </xf>
    <xf numFmtId="0" fontId="13" fillId="0" borderId="38" xfId="49" applyFont="1" applyFill="1" applyBorder="1" applyAlignment="1">
      <alignment horizontal="center"/>
      <protection/>
    </xf>
    <xf numFmtId="0" fontId="12" fillId="0" borderId="40" xfId="49" applyFont="1" applyBorder="1" applyAlignment="1">
      <alignment horizontal="center"/>
      <protection/>
    </xf>
    <xf numFmtId="0" fontId="12" fillId="0" borderId="14" xfId="49" applyFont="1" applyBorder="1" applyAlignment="1">
      <alignment horizontal="center"/>
      <protection/>
    </xf>
    <xf numFmtId="0" fontId="12" fillId="0" borderId="41" xfId="49" applyFont="1" applyBorder="1" applyAlignment="1">
      <alignment horizontal="center"/>
      <protection/>
    </xf>
    <xf numFmtId="3" fontId="4" fillId="0" borderId="12" xfId="49" applyNumberFormat="1" applyFont="1" applyBorder="1" applyAlignment="1">
      <alignment horizontal="center"/>
      <protection/>
    </xf>
    <xf numFmtId="0" fontId="5" fillId="0" borderId="45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39" xfId="49" applyFont="1" applyBorder="1" applyAlignment="1">
      <alignment horizontal="center" vertical="center"/>
      <protection/>
    </xf>
    <xf numFmtId="0" fontId="5" fillId="0" borderId="43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21" xfId="49" applyFont="1" applyBorder="1" applyAlignment="1">
      <alignment horizontal="center" vertical="center"/>
      <protection/>
    </xf>
    <xf numFmtId="0" fontId="5" fillId="0" borderId="50" xfId="49" applyFont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38" xfId="49" applyFont="1" applyBorder="1" applyAlignment="1">
      <alignment horizontal="center" vertical="center"/>
      <protection/>
    </xf>
    <xf numFmtId="2" fontId="58" fillId="0" borderId="45" xfId="49" applyNumberFormat="1" applyFont="1" applyBorder="1" applyAlignment="1">
      <alignment horizontal="center"/>
      <protection/>
    </xf>
    <xf numFmtId="2" fontId="58" fillId="0" borderId="15" xfId="49" applyNumberFormat="1" applyFont="1" applyBorder="1" applyAlignment="1">
      <alignment horizontal="center"/>
      <protection/>
    </xf>
    <xf numFmtId="2" fontId="58" fillId="0" borderId="39" xfId="49" applyNumberFormat="1" applyFont="1" applyBorder="1" applyAlignment="1">
      <alignment horizontal="center"/>
      <protection/>
    </xf>
    <xf numFmtId="2" fontId="58" fillId="0" borderId="43" xfId="49" applyNumberFormat="1" applyFont="1" applyBorder="1" applyAlignment="1">
      <alignment horizontal="center"/>
      <protection/>
    </xf>
    <xf numFmtId="2" fontId="58" fillId="0" borderId="0" xfId="49" applyNumberFormat="1" applyFont="1" applyBorder="1" applyAlignment="1">
      <alignment horizontal="center"/>
      <protection/>
    </xf>
    <xf numFmtId="2" fontId="58" fillId="0" borderId="21" xfId="49" applyNumberFormat="1" applyFont="1" applyBorder="1" applyAlignment="1">
      <alignment horizontal="center"/>
      <protection/>
    </xf>
    <xf numFmtId="3" fontId="4" fillId="0" borderId="0" xfId="49" applyNumberFormat="1" applyFont="1" applyBorder="1" applyAlignment="1">
      <alignment horizontal="center"/>
      <protection/>
    </xf>
    <xf numFmtId="175" fontId="4" fillId="0" borderId="51" xfId="49" applyNumberFormat="1" applyFont="1" applyFill="1" applyBorder="1" applyAlignment="1">
      <alignment horizontal="center"/>
      <protection/>
    </xf>
    <xf numFmtId="175" fontId="4" fillId="0" borderId="12" xfId="49" applyNumberFormat="1" applyFont="1" applyFill="1" applyBorder="1" applyAlignment="1">
      <alignment horizontal="center"/>
      <protection/>
    </xf>
    <xf numFmtId="175" fontId="4" fillId="0" borderId="23" xfId="49" applyNumberFormat="1" applyFont="1" applyFill="1" applyBorder="1" applyAlignment="1">
      <alignment horizontal="center"/>
      <protection/>
    </xf>
    <xf numFmtId="0" fontId="9" fillId="0" borderId="0" xfId="49" applyNumberFormat="1" applyFont="1" applyFill="1" applyBorder="1" applyAlignment="1">
      <alignment horizontal="left"/>
      <protection/>
    </xf>
    <xf numFmtId="0" fontId="9" fillId="0" borderId="21" xfId="49" applyNumberFormat="1" applyFont="1" applyFill="1" applyBorder="1" applyAlignment="1">
      <alignment horizontal="left"/>
      <protection/>
    </xf>
    <xf numFmtId="1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5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4" fillId="0" borderId="0" xfId="0" applyNumberFormat="1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_Incubadora Orçamento e Cronograma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zoomScale="120" zoomScaleNormal="120" zoomScalePageLayoutView="0" workbookViewId="0" topLeftCell="A1">
      <selection activeCell="B63" sqref="B63"/>
    </sheetView>
  </sheetViews>
  <sheetFormatPr defaultColWidth="11.421875" defaultRowHeight="12.75"/>
  <cols>
    <col min="1" max="1" width="8.8515625" style="18" customWidth="1"/>
    <col min="2" max="2" width="78.7109375" style="18" customWidth="1"/>
    <col min="3" max="3" width="6.140625" style="18" customWidth="1"/>
    <col min="4" max="4" width="7.421875" style="18" customWidth="1"/>
    <col min="5" max="5" width="16.28125" style="18" customWidth="1"/>
    <col min="6" max="6" width="12.7109375" style="18" customWidth="1"/>
    <col min="7" max="7" width="13.421875" style="18" bestFit="1" customWidth="1"/>
    <col min="8" max="8" width="36.28125" style="20" customWidth="1"/>
    <col min="9" max="9" width="10.421875" style="20" bestFit="1" customWidth="1"/>
    <col min="10" max="10" width="17.7109375" style="18" customWidth="1"/>
    <col min="11" max="11" width="16.28125" style="18" customWidth="1"/>
    <col min="12" max="16384" width="11.421875" style="20" customWidth="1"/>
  </cols>
  <sheetData>
    <row r="1" spans="1:11" s="2" customFormat="1" ht="12.75">
      <c r="A1" s="137"/>
      <c r="B1" s="138"/>
      <c r="C1" s="139"/>
      <c r="D1" s="201"/>
      <c r="E1" s="139"/>
      <c r="F1" s="139"/>
      <c r="G1" s="138"/>
      <c r="H1" s="140"/>
      <c r="J1" s="63"/>
      <c r="K1" s="63"/>
    </row>
    <row r="2" spans="1:8" s="2" customFormat="1" ht="14.25">
      <c r="A2" s="141" t="s">
        <v>32</v>
      </c>
      <c r="B2" s="64"/>
      <c r="C2" s="269" t="s">
        <v>140</v>
      </c>
      <c r="D2" s="269"/>
      <c r="E2" s="269"/>
      <c r="F2" s="65"/>
      <c r="G2" s="66"/>
      <c r="H2" s="142"/>
    </row>
    <row r="3" spans="1:8" s="2" customFormat="1" ht="14.25">
      <c r="A3" s="141" t="s">
        <v>33</v>
      </c>
      <c r="B3" s="64"/>
      <c r="C3" s="269"/>
      <c r="D3" s="269"/>
      <c r="E3" s="269"/>
      <c r="F3" s="65"/>
      <c r="G3" s="67"/>
      <c r="H3" s="142"/>
    </row>
    <row r="4" spans="1:11" s="2" customFormat="1" ht="13.5" thickBot="1">
      <c r="A4" s="234"/>
      <c r="B4" s="64"/>
      <c r="C4" s="65"/>
      <c r="D4" s="3"/>
      <c r="E4" s="65"/>
      <c r="F4" s="235"/>
      <c r="G4" s="110"/>
      <c r="H4" s="142"/>
      <c r="J4" s="65"/>
      <c r="K4" s="65"/>
    </row>
    <row r="5" spans="1:11" s="2" customFormat="1" ht="15">
      <c r="A5" s="236" t="s">
        <v>116</v>
      </c>
      <c r="B5" s="237"/>
      <c r="C5" s="238" t="s">
        <v>142</v>
      </c>
      <c r="D5" s="239"/>
      <c r="E5" s="139"/>
      <c r="F5" s="139"/>
      <c r="G5" s="138"/>
      <c r="H5" s="140"/>
      <c r="J5" s="134" t="s">
        <v>45</v>
      </c>
      <c r="K5" s="133" t="s">
        <v>49</v>
      </c>
    </row>
    <row r="6" spans="1:11" s="2" customFormat="1" ht="15">
      <c r="A6" s="141" t="s">
        <v>162</v>
      </c>
      <c r="B6" s="71"/>
      <c r="C6" s="270" t="s">
        <v>139</v>
      </c>
      <c r="D6" s="270"/>
      <c r="E6" s="270"/>
      <c r="F6" s="270"/>
      <c r="G6" s="270"/>
      <c r="H6" s="271"/>
      <c r="J6" s="133" t="s">
        <v>46</v>
      </c>
      <c r="K6" s="133" t="s">
        <v>48</v>
      </c>
    </row>
    <row r="7" spans="1:11" s="2" customFormat="1" ht="15.75" thickBot="1">
      <c r="A7" s="146" t="s">
        <v>31</v>
      </c>
      <c r="B7" s="73"/>
      <c r="C7" s="37" t="s">
        <v>95</v>
      </c>
      <c r="D7" s="202"/>
      <c r="E7" s="272"/>
      <c r="F7" s="272"/>
      <c r="G7" s="272"/>
      <c r="H7" s="273"/>
      <c r="J7" s="110"/>
      <c r="K7" s="110"/>
    </row>
    <row r="8" spans="1:11" s="2" customFormat="1" ht="12.75" customHeight="1">
      <c r="A8" s="147"/>
      <c r="B8" s="4"/>
      <c r="C8" s="4"/>
      <c r="D8" s="4"/>
      <c r="E8" s="278" t="s">
        <v>52</v>
      </c>
      <c r="F8" s="279"/>
      <c r="G8" s="279"/>
      <c r="H8" s="280"/>
      <c r="J8" s="123" t="s">
        <v>37</v>
      </c>
      <c r="K8" s="126" t="s">
        <v>37</v>
      </c>
    </row>
    <row r="9" spans="1:11" s="2" customFormat="1" ht="12.75">
      <c r="A9" s="124" t="s">
        <v>17</v>
      </c>
      <c r="B9" s="5" t="s">
        <v>4</v>
      </c>
      <c r="C9" s="5" t="s">
        <v>18</v>
      </c>
      <c r="D9" s="5" t="s">
        <v>19</v>
      </c>
      <c r="E9" s="281"/>
      <c r="F9" s="282"/>
      <c r="G9" s="282"/>
      <c r="H9" s="283"/>
      <c r="J9" s="124" t="s">
        <v>39</v>
      </c>
      <c r="K9" s="127" t="s">
        <v>36</v>
      </c>
    </row>
    <row r="10" spans="1:11" s="2" customFormat="1" ht="12.75">
      <c r="A10" s="148"/>
      <c r="B10" s="6"/>
      <c r="C10" s="7"/>
      <c r="D10" s="7"/>
      <c r="E10" s="284"/>
      <c r="F10" s="285"/>
      <c r="G10" s="285"/>
      <c r="H10" s="286"/>
      <c r="J10" s="125" t="s">
        <v>21</v>
      </c>
      <c r="K10" s="128" t="s">
        <v>21</v>
      </c>
    </row>
    <row r="11" spans="1:11" s="2" customFormat="1" ht="12.75">
      <c r="A11" s="149"/>
      <c r="B11" s="89"/>
      <c r="C11" s="90"/>
      <c r="D11" s="90"/>
      <c r="E11" s="90"/>
      <c r="F11" s="90"/>
      <c r="G11" s="90"/>
      <c r="H11" s="150"/>
      <c r="J11" s="111"/>
      <c r="K11" s="112"/>
    </row>
    <row r="12" spans="1:11" s="2" customFormat="1" ht="15.75">
      <c r="A12" s="274"/>
      <c r="B12" s="275"/>
      <c r="C12" s="275"/>
      <c r="D12" s="275"/>
      <c r="E12" s="275"/>
      <c r="F12" s="275"/>
      <c r="G12" s="275"/>
      <c r="H12" s="276"/>
      <c r="I12" s="135" t="s">
        <v>47</v>
      </c>
      <c r="J12" s="113"/>
      <c r="K12" s="114"/>
    </row>
    <row r="13" spans="1:11" s="2" customFormat="1" ht="12.75">
      <c r="A13" s="124" t="s">
        <v>22</v>
      </c>
      <c r="B13" s="5" t="s">
        <v>44</v>
      </c>
      <c r="C13" s="75"/>
      <c r="D13" s="48"/>
      <c r="E13" s="287"/>
      <c r="F13" s="288"/>
      <c r="G13" s="288"/>
      <c r="H13" s="289"/>
      <c r="J13" s="115"/>
      <c r="K13" s="116"/>
    </row>
    <row r="14" spans="1:11" s="2" customFormat="1" ht="12.75">
      <c r="A14" s="151" t="s">
        <v>23</v>
      </c>
      <c r="B14" s="195" t="s">
        <v>43</v>
      </c>
      <c r="C14" s="190" t="s">
        <v>0</v>
      </c>
      <c r="D14" s="186">
        <v>2</v>
      </c>
      <c r="E14" s="260" t="s">
        <v>53</v>
      </c>
      <c r="F14" s="260"/>
      <c r="G14" s="260"/>
      <c r="H14" s="261"/>
      <c r="I14" s="132"/>
      <c r="J14" s="117">
        <v>400</v>
      </c>
      <c r="K14" s="118">
        <f>J14*1.2073</f>
        <v>482.92</v>
      </c>
    </row>
    <row r="15" spans="1:11" s="2" customFormat="1" ht="12.75">
      <c r="A15" s="151" t="s">
        <v>24</v>
      </c>
      <c r="B15" s="10" t="s">
        <v>40</v>
      </c>
      <c r="C15" s="47" t="s">
        <v>25</v>
      </c>
      <c r="D15" s="48">
        <v>1</v>
      </c>
      <c r="E15" s="260" t="s">
        <v>54</v>
      </c>
      <c r="F15" s="260"/>
      <c r="G15" s="260"/>
      <c r="H15" s="261"/>
      <c r="J15" s="119">
        <v>254.59</v>
      </c>
      <c r="K15" s="118">
        <f>J15*1.2073</f>
        <v>307.366507</v>
      </c>
    </row>
    <row r="16" spans="1:11" s="129" customFormat="1" ht="12.75">
      <c r="A16" s="154"/>
      <c r="B16" s="131"/>
      <c r="C16" s="108"/>
      <c r="D16" s="200"/>
      <c r="E16" s="262"/>
      <c r="F16" s="263"/>
      <c r="G16" s="263"/>
      <c r="H16" s="264"/>
      <c r="J16" s="122">
        <v>7.3</v>
      </c>
      <c r="K16" s="130">
        <f>J16*1.2073</f>
        <v>8.81329</v>
      </c>
    </row>
    <row r="17" spans="1:11" s="129" customFormat="1" ht="12.75">
      <c r="A17" s="124" t="s">
        <v>57</v>
      </c>
      <c r="B17" s="245" t="s">
        <v>58</v>
      </c>
      <c r="C17" s="75"/>
      <c r="D17" s="48"/>
      <c r="E17" s="290"/>
      <c r="F17" s="291"/>
      <c r="G17" s="291"/>
      <c r="H17" s="292"/>
      <c r="J17" s="121">
        <v>2.85</v>
      </c>
      <c r="K17" s="130">
        <f>J17*1.2073</f>
        <v>3.440805</v>
      </c>
    </row>
    <row r="18" spans="1:11" s="129" customFormat="1" ht="25.5">
      <c r="A18" s="203" t="s">
        <v>65</v>
      </c>
      <c r="B18" s="244" t="s">
        <v>79</v>
      </c>
      <c r="C18" s="199" t="s">
        <v>60</v>
      </c>
      <c r="D18" s="186">
        <v>26.88</v>
      </c>
      <c r="E18" s="260" t="s">
        <v>111</v>
      </c>
      <c r="F18" s="260"/>
      <c r="G18" s="260"/>
      <c r="H18" s="261"/>
      <c r="J18" s="121"/>
      <c r="K18" s="130"/>
    </row>
    <row r="19" spans="1:11" s="129" customFormat="1" ht="12.75">
      <c r="A19" s="203" t="s">
        <v>66</v>
      </c>
      <c r="B19" s="10" t="s">
        <v>59</v>
      </c>
      <c r="C19" s="191" t="s">
        <v>60</v>
      </c>
      <c r="D19" s="48">
        <v>3.36</v>
      </c>
      <c r="E19" s="260" t="s">
        <v>112</v>
      </c>
      <c r="F19" s="260"/>
      <c r="G19" s="260"/>
      <c r="H19" s="261"/>
      <c r="J19" s="121"/>
      <c r="K19" s="130"/>
    </row>
    <row r="20" spans="1:11" s="129" customFormat="1" ht="12.75">
      <c r="A20" s="203" t="s">
        <v>51</v>
      </c>
      <c r="B20" s="10" t="s">
        <v>137</v>
      </c>
      <c r="C20" s="191" t="s">
        <v>0</v>
      </c>
      <c r="D20" s="48">
        <v>10.86</v>
      </c>
      <c r="E20" s="260" t="s">
        <v>138</v>
      </c>
      <c r="F20" s="260"/>
      <c r="G20" s="260"/>
      <c r="H20" s="261"/>
      <c r="J20" s="121"/>
      <c r="K20" s="130"/>
    </row>
    <row r="21" spans="1:11" s="129" customFormat="1" ht="25.5">
      <c r="A21" s="203" t="s">
        <v>67</v>
      </c>
      <c r="B21" s="205" t="s">
        <v>68</v>
      </c>
      <c r="C21" s="191" t="s">
        <v>60</v>
      </c>
      <c r="D21" s="48">
        <v>20.16</v>
      </c>
      <c r="E21" s="260" t="s">
        <v>113</v>
      </c>
      <c r="F21" s="260"/>
      <c r="G21" s="260"/>
      <c r="H21" s="261"/>
      <c r="J21" s="121"/>
      <c r="K21" s="130"/>
    </row>
    <row r="22" spans="1:11" s="129" customFormat="1" ht="25.5">
      <c r="A22" s="203" t="s">
        <v>69</v>
      </c>
      <c r="B22" s="192" t="s">
        <v>114</v>
      </c>
      <c r="C22" s="191" t="s">
        <v>64</v>
      </c>
      <c r="D22" s="48">
        <v>830.84</v>
      </c>
      <c r="E22" s="260" t="s">
        <v>115</v>
      </c>
      <c r="F22" s="260"/>
      <c r="G22" s="260"/>
      <c r="H22" s="261"/>
      <c r="J22" s="121"/>
      <c r="K22" s="130"/>
    </row>
    <row r="23" spans="1:11" s="129" customFormat="1" ht="12.75">
      <c r="A23" s="194" t="s">
        <v>78</v>
      </c>
      <c r="B23" s="192" t="s">
        <v>97</v>
      </c>
      <c r="C23" s="47" t="s">
        <v>64</v>
      </c>
      <c r="D23" s="48">
        <v>830.84</v>
      </c>
      <c r="E23" s="260" t="s">
        <v>115</v>
      </c>
      <c r="F23" s="260"/>
      <c r="G23" s="260"/>
      <c r="H23" s="261"/>
      <c r="J23" s="121"/>
      <c r="K23" s="130"/>
    </row>
    <row r="24" spans="1:11" s="129" customFormat="1" ht="25.5">
      <c r="A24" s="203" t="s">
        <v>143</v>
      </c>
      <c r="B24" s="196" t="s">
        <v>148</v>
      </c>
      <c r="C24" s="191" t="s">
        <v>146</v>
      </c>
      <c r="D24" s="259">
        <v>150</v>
      </c>
      <c r="E24" s="262" t="s">
        <v>163</v>
      </c>
      <c r="F24" s="263"/>
      <c r="G24" s="263"/>
      <c r="H24" s="264"/>
      <c r="J24" s="121"/>
      <c r="K24" s="130"/>
    </row>
    <row r="25" spans="1:11" s="129" customFormat="1" ht="12.75">
      <c r="A25" s="194" t="s">
        <v>144</v>
      </c>
      <c r="B25" s="196" t="s">
        <v>149</v>
      </c>
      <c r="C25" s="191" t="s">
        <v>146</v>
      </c>
      <c r="D25" s="259">
        <v>150</v>
      </c>
      <c r="E25" s="262" t="s">
        <v>163</v>
      </c>
      <c r="F25" s="263"/>
      <c r="G25" s="263"/>
      <c r="H25" s="264"/>
      <c r="J25" s="121"/>
      <c r="K25" s="130"/>
    </row>
    <row r="26" spans="1:11" s="129" customFormat="1" ht="12.75">
      <c r="A26" s="203" t="s">
        <v>150</v>
      </c>
      <c r="B26" s="196" t="s">
        <v>151</v>
      </c>
      <c r="C26" s="191" t="s">
        <v>146</v>
      </c>
      <c r="D26" s="259">
        <v>5</v>
      </c>
      <c r="E26" s="262" t="s">
        <v>164</v>
      </c>
      <c r="F26" s="263"/>
      <c r="G26" s="263"/>
      <c r="H26" s="264"/>
      <c r="J26" s="121"/>
      <c r="K26" s="130"/>
    </row>
    <row r="27" spans="1:11" s="129" customFormat="1" ht="12.75">
      <c r="A27" s="194" t="s">
        <v>154</v>
      </c>
      <c r="B27" s="196" t="s">
        <v>155</v>
      </c>
      <c r="C27" s="191" t="s">
        <v>156</v>
      </c>
      <c r="D27" s="259">
        <v>8</v>
      </c>
      <c r="E27" s="262" t="s">
        <v>165</v>
      </c>
      <c r="F27" s="263"/>
      <c r="G27" s="263"/>
      <c r="H27" s="264"/>
      <c r="J27" s="121"/>
      <c r="K27" s="130"/>
    </row>
    <row r="28" spans="1:11" s="129" customFormat="1" ht="12.75">
      <c r="A28" s="203" t="s">
        <v>157</v>
      </c>
      <c r="B28" s="196" t="s">
        <v>158</v>
      </c>
      <c r="C28" s="191" t="s">
        <v>146</v>
      </c>
      <c r="D28" s="259">
        <v>401.92</v>
      </c>
      <c r="E28" s="262" t="s">
        <v>166</v>
      </c>
      <c r="F28" s="263"/>
      <c r="G28" s="263"/>
      <c r="H28" s="264"/>
      <c r="J28" s="121"/>
      <c r="K28" s="130"/>
    </row>
    <row r="29" spans="1:11" s="129" customFormat="1" ht="12.75">
      <c r="A29" s="124"/>
      <c r="B29" s="5"/>
      <c r="C29" s="193"/>
      <c r="D29" s="48"/>
      <c r="E29" s="260"/>
      <c r="F29" s="260"/>
      <c r="G29" s="260"/>
      <c r="H29" s="261"/>
      <c r="J29" s="121"/>
      <c r="K29" s="130"/>
    </row>
    <row r="30" spans="1:11" s="129" customFormat="1" ht="12.75">
      <c r="A30" s="124" t="s">
        <v>71</v>
      </c>
      <c r="B30" s="245" t="s">
        <v>72</v>
      </c>
      <c r="C30" s="108"/>
      <c r="D30" s="189"/>
      <c r="E30" s="262"/>
      <c r="F30" s="263"/>
      <c r="G30" s="263"/>
      <c r="H30" s="264"/>
      <c r="J30" s="121">
        <v>1539.28</v>
      </c>
      <c r="K30" s="130">
        <f>J30*1.2073</f>
        <v>1858.372744</v>
      </c>
    </row>
    <row r="31" spans="1:11" s="129" customFormat="1" ht="12.75">
      <c r="A31" s="151" t="s">
        <v>73</v>
      </c>
      <c r="B31" s="244" t="s">
        <v>135</v>
      </c>
      <c r="C31" s="199" t="s">
        <v>0</v>
      </c>
      <c r="D31" s="189">
        <v>34.13</v>
      </c>
      <c r="E31" s="260" t="s">
        <v>136</v>
      </c>
      <c r="F31" s="260"/>
      <c r="G31" s="260"/>
      <c r="H31" s="261"/>
      <c r="J31" s="185"/>
      <c r="K31" s="130"/>
    </row>
    <row r="32" spans="1:11" s="129" customFormat="1" ht="25.5">
      <c r="A32" s="151" t="s">
        <v>74</v>
      </c>
      <c r="B32" s="205" t="s">
        <v>81</v>
      </c>
      <c r="C32" s="199" t="s">
        <v>60</v>
      </c>
      <c r="D32" s="189">
        <v>6.14</v>
      </c>
      <c r="E32" s="260" t="s">
        <v>120</v>
      </c>
      <c r="F32" s="260"/>
      <c r="G32" s="260"/>
      <c r="H32" s="261"/>
      <c r="J32" s="185"/>
      <c r="K32" s="130"/>
    </row>
    <row r="33" spans="1:11" s="129" customFormat="1" ht="12.75">
      <c r="A33" s="151" t="s">
        <v>109</v>
      </c>
      <c r="B33" s="205" t="s">
        <v>83</v>
      </c>
      <c r="C33" s="199" t="s">
        <v>64</v>
      </c>
      <c r="D33" s="189">
        <v>3.77</v>
      </c>
      <c r="E33" s="260" t="s">
        <v>128</v>
      </c>
      <c r="F33" s="260"/>
      <c r="G33" s="260"/>
      <c r="H33" s="261"/>
      <c r="J33" s="185"/>
      <c r="K33" s="130"/>
    </row>
    <row r="34" spans="1:11" s="129" customFormat="1" ht="25.5">
      <c r="A34" s="151" t="s">
        <v>110</v>
      </c>
      <c r="B34" s="205" t="s">
        <v>84</v>
      </c>
      <c r="C34" s="199" t="s">
        <v>64</v>
      </c>
      <c r="D34" s="189">
        <v>3.77</v>
      </c>
      <c r="E34" s="260" t="str">
        <f>E33</f>
        <v>Considerado tamanho médio: 1,48m x 13 pilares = 19,24m x 0,196kg/m = 3,77kg</v>
      </c>
      <c r="F34" s="260"/>
      <c r="G34" s="260"/>
      <c r="H34" s="261"/>
      <c r="J34" s="185"/>
      <c r="K34" s="130"/>
    </row>
    <row r="35" spans="1:11" s="129" customFormat="1" ht="25.5">
      <c r="A35" s="151" t="s">
        <v>75</v>
      </c>
      <c r="B35" s="205" t="s">
        <v>122</v>
      </c>
      <c r="C35" s="199" t="s">
        <v>64</v>
      </c>
      <c r="D35" s="189">
        <v>19.5</v>
      </c>
      <c r="E35" s="260" t="s">
        <v>125</v>
      </c>
      <c r="F35" s="260"/>
      <c r="G35" s="260"/>
      <c r="H35" s="261"/>
      <c r="J35" s="185"/>
      <c r="K35" s="130"/>
    </row>
    <row r="36" spans="1:11" s="129" customFormat="1" ht="12.75">
      <c r="A36" s="151" t="s">
        <v>76</v>
      </c>
      <c r="B36" s="205" t="s">
        <v>123</v>
      </c>
      <c r="C36" s="199" t="s">
        <v>64</v>
      </c>
      <c r="D36" s="189">
        <v>19.5</v>
      </c>
      <c r="E36" s="260" t="str">
        <f>E35</f>
        <v>1,50m x 2 barras x 13 pilares = 39,0m x 0,50kg/m = 19,50kg</v>
      </c>
      <c r="F36" s="260"/>
      <c r="G36" s="260"/>
      <c r="H36" s="261"/>
      <c r="J36" s="185"/>
      <c r="K36" s="130"/>
    </row>
    <row r="37" spans="1:11" s="129" customFormat="1" ht="25.5">
      <c r="A37" s="151" t="s">
        <v>77</v>
      </c>
      <c r="B37" s="192" t="s">
        <v>98</v>
      </c>
      <c r="C37" s="199" t="s">
        <v>64</v>
      </c>
      <c r="D37" s="84">
        <v>463.45</v>
      </c>
      <c r="E37" s="260" t="s">
        <v>121</v>
      </c>
      <c r="F37" s="260"/>
      <c r="G37" s="260"/>
      <c r="H37" s="261"/>
      <c r="J37" s="185"/>
      <c r="K37" s="130"/>
    </row>
    <row r="38" spans="1:11" s="129" customFormat="1" ht="12.75">
      <c r="A38" s="151" t="s">
        <v>86</v>
      </c>
      <c r="B38" s="192" t="s">
        <v>99</v>
      </c>
      <c r="C38" s="199" t="s">
        <v>64</v>
      </c>
      <c r="D38" s="84">
        <v>463.45</v>
      </c>
      <c r="E38" s="260" t="str">
        <f>E37</f>
        <v>(4,44 m + 4,58 m + 5,24m) x 2 x 13 pilares = 370,76m x 1,25kg/m = 463,45kg</v>
      </c>
      <c r="F38" s="260"/>
      <c r="G38" s="260"/>
      <c r="H38" s="261"/>
      <c r="J38" s="185"/>
      <c r="K38" s="130"/>
    </row>
    <row r="39" spans="1:11" s="129" customFormat="1" ht="25.5">
      <c r="A39" s="151" t="s">
        <v>87</v>
      </c>
      <c r="B39" s="205" t="s">
        <v>96</v>
      </c>
      <c r="C39" s="199" t="s">
        <v>64</v>
      </c>
      <c r="D39" s="84">
        <v>203.97</v>
      </c>
      <c r="E39" s="265" t="s">
        <v>129</v>
      </c>
      <c r="F39" s="260"/>
      <c r="G39" s="260"/>
      <c r="H39" s="261"/>
      <c r="J39" s="185"/>
      <c r="K39" s="130"/>
    </row>
    <row r="40" spans="1:11" s="129" customFormat="1" ht="12.75">
      <c r="A40" s="151" t="s">
        <v>100</v>
      </c>
      <c r="B40" s="196" t="s">
        <v>130</v>
      </c>
      <c r="C40" s="199" t="s">
        <v>64</v>
      </c>
      <c r="D40" s="84">
        <v>203.97</v>
      </c>
      <c r="E40" s="265" t="s">
        <v>129</v>
      </c>
      <c r="F40" s="260"/>
      <c r="G40" s="260"/>
      <c r="H40" s="261"/>
      <c r="J40" s="185"/>
      <c r="K40" s="130"/>
    </row>
    <row r="41" spans="1:11" s="129" customFormat="1" ht="25.5">
      <c r="A41" s="151" t="s">
        <v>101</v>
      </c>
      <c r="B41" s="196" t="s">
        <v>84</v>
      </c>
      <c r="C41" s="199" t="s">
        <v>64</v>
      </c>
      <c r="D41" s="84">
        <v>96.4</v>
      </c>
      <c r="E41" s="265" t="s">
        <v>131</v>
      </c>
      <c r="F41" s="260"/>
      <c r="G41" s="260"/>
      <c r="H41" s="261"/>
      <c r="J41" s="185"/>
      <c r="K41" s="130"/>
    </row>
    <row r="42" spans="1:11" s="129" customFormat="1" ht="12.75">
      <c r="A42" s="151" t="s">
        <v>102</v>
      </c>
      <c r="B42" s="196" t="s">
        <v>83</v>
      </c>
      <c r="C42" s="199" t="s">
        <v>64</v>
      </c>
      <c r="D42" s="84">
        <v>96.4</v>
      </c>
      <c r="E42" s="265" t="s">
        <v>131</v>
      </c>
      <c r="F42" s="260"/>
      <c r="G42" s="260"/>
      <c r="H42" s="261"/>
      <c r="J42" s="185"/>
      <c r="K42" s="130"/>
    </row>
    <row r="43" spans="1:11" s="129" customFormat="1" ht="25.5">
      <c r="A43" s="151" t="s">
        <v>103</v>
      </c>
      <c r="B43" s="196" t="s">
        <v>132</v>
      </c>
      <c r="C43" s="199" t="s">
        <v>64</v>
      </c>
      <c r="D43" s="84">
        <v>6.72</v>
      </c>
      <c r="E43" s="266" t="s">
        <v>133</v>
      </c>
      <c r="F43" s="267"/>
      <c r="G43" s="267"/>
      <c r="H43" s="268"/>
      <c r="J43" s="185"/>
      <c r="K43" s="130"/>
    </row>
    <row r="44" spans="1:11" s="129" customFormat="1" ht="12.75">
      <c r="A44" s="154"/>
      <c r="B44" s="184"/>
      <c r="C44" s="182"/>
      <c r="D44" s="84"/>
      <c r="E44" s="262"/>
      <c r="F44" s="263"/>
      <c r="G44" s="263"/>
      <c r="H44" s="264"/>
      <c r="J44" s="183">
        <v>24.57</v>
      </c>
      <c r="K44" s="130">
        <f>J44*1.2073</f>
        <v>29.663361000000002</v>
      </c>
    </row>
    <row r="45" spans="1:11" s="129" customFormat="1" ht="12.75">
      <c r="A45" s="124" t="s">
        <v>89</v>
      </c>
      <c r="B45" s="5" t="s">
        <v>90</v>
      </c>
      <c r="C45" s="182"/>
      <c r="D45" s="84"/>
      <c r="E45" s="262"/>
      <c r="F45" s="263"/>
      <c r="G45" s="263"/>
      <c r="H45" s="264"/>
      <c r="J45" s="183"/>
      <c r="K45" s="130"/>
    </row>
    <row r="46" spans="1:11" s="129" customFormat="1" ht="25.5">
      <c r="A46" s="154" t="s">
        <v>91</v>
      </c>
      <c r="B46" s="184" t="s">
        <v>126</v>
      </c>
      <c r="C46" s="182" t="s">
        <v>60</v>
      </c>
      <c r="D46" s="84">
        <v>31.51</v>
      </c>
      <c r="E46" s="262" t="s">
        <v>160</v>
      </c>
      <c r="F46" s="263"/>
      <c r="G46" s="263"/>
      <c r="H46" s="264"/>
      <c r="J46" s="183"/>
      <c r="K46" s="130"/>
    </row>
    <row r="47" spans="1:11" s="129" customFormat="1" ht="12.75">
      <c r="A47" s="154"/>
      <c r="B47" s="184"/>
      <c r="C47" s="182"/>
      <c r="D47" s="84"/>
      <c r="E47" s="262"/>
      <c r="F47" s="263"/>
      <c r="G47" s="263"/>
      <c r="H47" s="264"/>
      <c r="J47" s="183"/>
      <c r="K47" s="130"/>
    </row>
    <row r="48" spans="1:11" s="129" customFormat="1" ht="12.75">
      <c r="A48" s="124" t="s">
        <v>107</v>
      </c>
      <c r="B48" s="5" t="s">
        <v>92</v>
      </c>
      <c r="C48" s="182"/>
      <c r="D48" s="84"/>
      <c r="E48" s="262"/>
      <c r="F48" s="263"/>
      <c r="G48" s="263"/>
      <c r="H48" s="264"/>
      <c r="J48" s="183"/>
      <c r="K48" s="130"/>
    </row>
    <row r="49" spans="1:11" s="129" customFormat="1" ht="12.75">
      <c r="A49" s="154" t="s">
        <v>108</v>
      </c>
      <c r="B49" s="184" t="s">
        <v>93</v>
      </c>
      <c r="C49" s="182" t="s">
        <v>0</v>
      </c>
      <c r="D49" s="84">
        <v>67.2</v>
      </c>
      <c r="E49" s="262" t="s">
        <v>134</v>
      </c>
      <c r="F49" s="263"/>
      <c r="G49" s="263"/>
      <c r="H49" s="264"/>
      <c r="J49" s="183"/>
      <c r="K49" s="130"/>
    </row>
    <row r="50" spans="1:11" s="2" customFormat="1" ht="13.5" thickBot="1">
      <c r="A50" s="240"/>
      <c r="B50" s="241"/>
      <c r="C50" s="242"/>
      <c r="D50" s="243"/>
      <c r="E50" s="294"/>
      <c r="F50" s="295"/>
      <c r="G50" s="295"/>
      <c r="H50" s="296"/>
      <c r="J50" s="136"/>
      <c r="K50" s="118"/>
    </row>
    <row r="51" spans="1:11" s="2" customFormat="1" ht="12.75">
      <c r="A51" s="50"/>
      <c r="B51" s="51"/>
      <c r="C51" s="52"/>
      <c r="D51" s="53"/>
      <c r="E51" s="54"/>
      <c r="F51" s="55"/>
      <c r="G51" s="56"/>
      <c r="H51" s="57"/>
      <c r="I51" s="88"/>
      <c r="J51" s="13"/>
      <c r="K51" s="13"/>
    </row>
    <row r="52" spans="1:11" s="2" customFormat="1" ht="12.75">
      <c r="A52" s="58"/>
      <c r="B52" s="10" t="s">
        <v>167</v>
      </c>
      <c r="C52" s="11"/>
      <c r="D52" s="12"/>
      <c r="E52" s="13"/>
      <c r="F52" s="14"/>
      <c r="G52" s="17"/>
      <c r="H52" s="59"/>
      <c r="J52" s="13"/>
      <c r="K52" s="13"/>
    </row>
    <row r="53" spans="1:11" s="2" customFormat="1" ht="6.75" customHeight="1">
      <c r="A53" s="58"/>
      <c r="B53" s="10"/>
      <c r="C53" s="11"/>
      <c r="D53" s="12"/>
      <c r="E53" s="13"/>
      <c r="F53" s="14"/>
      <c r="G53" s="17"/>
      <c r="H53" s="59"/>
      <c r="J53" s="13"/>
      <c r="K53" s="13"/>
    </row>
    <row r="54" spans="1:11" s="2" customFormat="1" ht="6.75" customHeight="1">
      <c r="A54" s="58"/>
      <c r="B54" s="10"/>
      <c r="C54" s="11"/>
      <c r="D54" s="12"/>
      <c r="E54" s="13"/>
      <c r="F54" s="14"/>
      <c r="G54" s="17"/>
      <c r="H54" s="59"/>
      <c r="J54" s="13"/>
      <c r="K54" s="13"/>
    </row>
    <row r="55" spans="1:11" s="2" customFormat="1" ht="12.75">
      <c r="A55" s="60"/>
      <c r="B55" s="3"/>
      <c r="C55" s="11"/>
      <c r="D55" s="12"/>
      <c r="E55" s="3"/>
      <c r="F55" s="14"/>
      <c r="G55" s="17"/>
      <c r="H55" s="59"/>
      <c r="J55" s="3"/>
      <c r="K55" s="3"/>
    </row>
    <row r="56" spans="1:11" s="2" customFormat="1" ht="12.75">
      <c r="A56" s="60"/>
      <c r="B56" s="15" t="s">
        <v>26</v>
      </c>
      <c r="C56" s="11"/>
      <c r="D56" s="12"/>
      <c r="E56" s="13" t="s">
        <v>27</v>
      </c>
      <c r="F56" s="14"/>
      <c r="G56" s="17"/>
      <c r="H56" s="59"/>
      <c r="J56" s="13"/>
      <c r="K56" s="13"/>
    </row>
    <row r="57" spans="1:11" s="2" customFormat="1" ht="12.75">
      <c r="A57" s="60"/>
      <c r="B57" s="15" t="s">
        <v>38</v>
      </c>
      <c r="C57" s="11"/>
      <c r="D57" s="293" t="str">
        <f>Orçamento!D56</f>
        <v>Alana Karolyne Dametto dos Santos</v>
      </c>
      <c r="E57" s="293"/>
      <c r="F57" s="293"/>
      <c r="G57" s="17"/>
      <c r="H57" s="59"/>
      <c r="J57" s="15"/>
      <c r="K57" s="15"/>
    </row>
    <row r="58" spans="1:11" s="2" customFormat="1" ht="12.75">
      <c r="A58" s="61"/>
      <c r="B58" s="16" t="s">
        <v>30</v>
      </c>
      <c r="C58" s="8"/>
      <c r="D58" s="277" t="str">
        <f>Orçamento!D57</f>
        <v>Engenheira Civil</v>
      </c>
      <c r="E58" s="277"/>
      <c r="F58" s="277"/>
      <c r="G58" s="9"/>
      <c r="H58" s="62"/>
      <c r="J58" s="11"/>
      <c r="K58" s="11"/>
    </row>
    <row r="59" spans="1:14" s="2" customFormat="1" ht="12.75">
      <c r="A59" s="15"/>
      <c r="B59" s="10"/>
      <c r="C59" s="11"/>
      <c r="D59" s="12"/>
      <c r="E59" s="15"/>
      <c r="F59" s="14"/>
      <c r="G59" s="17"/>
      <c r="H59" s="3"/>
      <c r="I59" s="3"/>
      <c r="J59" s="15"/>
      <c r="K59" s="15"/>
      <c r="L59" s="3"/>
      <c r="M59" s="3"/>
      <c r="N59" s="3"/>
    </row>
    <row r="60" spans="1:14" s="2" customFormat="1" ht="12.75">
      <c r="A60" s="15"/>
      <c r="B60" s="10"/>
      <c r="C60" s="11"/>
      <c r="D60" s="12"/>
      <c r="E60" s="15"/>
      <c r="F60" s="14"/>
      <c r="G60" s="17"/>
      <c r="H60" s="3"/>
      <c r="I60" s="3"/>
      <c r="J60" s="15"/>
      <c r="K60" s="15"/>
      <c r="L60" s="3"/>
      <c r="M60" s="3"/>
      <c r="N60" s="3"/>
    </row>
    <row r="61" spans="2:3" s="2" customFormat="1" ht="12.75">
      <c r="B61" s="3"/>
      <c r="C61" s="3"/>
    </row>
    <row r="62" spans="2:3" s="2" customFormat="1" ht="12.75">
      <c r="B62" s="3"/>
      <c r="C62" s="3"/>
    </row>
    <row r="63" spans="1:11" ht="12.75">
      <c r="A63" s="82"/>
      <c r="B63" s="83"/>
      <c r="C63" s="83"/>
      <c r="E63" s="82"/>
      <c r="F63" s="82"/>
      <c r="G63" s="82"/>
      <c r="H63" s="82"/>
      <c r="J63" s="82"/>
      <c r="K63" s="82"/>
    </row>
    <row r="64" spans="1:11" ht="12.75">
      <c r="A64" s="82"/>
      <c r="B64" s="83"/>
      <c r="C64" s="83"/>
      <c r="E64" s="82"/>
      <c r="F64" s="82"/>
      <c r="G64" s="82"/>
      <c r="H64" s="82"/>
      <c r="J64" s="82"/>
      <c r="K64" s="82"/>
    </row>
    <row r="65" spans="1:11" ht="12.75">
      <c r="A65" s="82"/>
      <c r="B65" s="83"/>
      <c r="C65" s="83"/>
      <c r="E65" s="82"/>
      <c r="F65" s="82"/>
      <c r="G65" s="82"/>
      <c r="H65" s="82"/>
      <c r="J65" s="82"/>
      <c r="K65" s="82"/>
    </row>
    <row r="66" spans="2:14" s="18" customFormat="1" ht="12.75" customHeight="1">
      <c r="B66" s="19"/>
      <c r="C66" s="19"/>
      <c r="H66" s="20"/>
      <c r="I66" s="20"/>
      <c r="L66" s="20"/>
      <c r="M66" s="20"/>
      <c r="N66" s="20"/>
    </row>
    <row r="67" spans="2:14" s="18" customFormat="1" ht="12.75">
      <c r="B67" s="19"/>
      <c r="C67" s="19"/>
      <c r="H67" s="20"/>
      <c r="I67" s="20"/>
      <c r="L67" s="20"/>
      <c r="M67" s="20"/>
      <c r="N67" s="20"/>
    </row>
    <row r="68" spans="2:14" s="18" customFormat="1" ht="12.75">
      <c r="B68" s="19"/>
      <c r="C68" s="19"/>
      <c r="H68" s="20"/>
      <c r="I68" s="20"/>
      <c r="L68" s="20"/>
      <c r="M68" s="20"/>
      <c r="N68" s="20"/>
    </row>
    <row r="69" spans="2:14" s="18" customFormat="1" ht="12.75">
      <c r="B69" s="19"/>
      <c r="C69" s="19"/>
      <c r="H69" s="20"/>
      <c r="I69" s="20"/>
      <c r="L69" s="20"/>
      <c r="M69" s="20"/>
      <c r="N69" s="20"/>
    </row>
    <row r="70" spans="2:14" s="18" customFormat="1" ht="12.75">
      <c r="B70" s="19"/>
      <c r="C70" s="19"/>
      <c r="H70" s="20"/>
      <c r="I70" s="20"/>
      <c r="L70" s="20"/>
      <c r="M70" s="20"/>
      <c r="N70" s="20"/>
    </row>
    <row r="71" spans="2:14" s="18" customFormat="1" ht="12.75">
      <c r="B71" s="19"/>
      <c r="C71" s="19"/>
      <c r="H71" s="20"/>
      <c r="I71" s="20"/>
      <c r="L71" s="20"/>
      <c r="M71" s="20"/>
      <c r="N71" s="20"/>
    </row>
    <row r="72" spans="2:14" s="18" customFormat="1" ht="12.75">
      <c r="B72" s="19"/>
      <c r="C72" s="19"/>
      <c r="H72" s="20"/>
      <c r="I72" s="20"/>
      <c r="L72" s="20"/>
      <c r="M72" s="20"/>
      <c r="N72" s="20"/>
    </row>
    <row r="73" spans="2:14" s="18" customFormat="1" ht="12.75">
      <c r="B73" s="19"/>
      <c r="C73" s="19"/>
      <c r="H73" s="20"/>
      <c r="I73" s="20"/>
      <c r="L73" s="20"/>
      <c r="M73" s="20"/>
      <c r="N73" s="20"/>
    </row>
    <row r="74" spans="2:14" s="18" customFormat="1" ht="12.75">
      <c r="B74" s="19"/>
      <c r="C74" s="19"/>
      <c r="H74" s="20"/>
      <c r="I74" s="20"/>
      <c r="L74" s="20"/>
      <c r="M74" s="20"/>
      <c r="N74" s="20"/>
    </row>
    <row r="75" spans="2:14" s="18" customFormat="1" ht="12.75">
      <c r="B75" s="19"/>
      <c r="C75" s="19"/>
      <c r="H75" s="20"/>
      <c r="I75" s="20"/>
      <c r="L75" s="20"/>
      <c r="M75" s="20"/>
      <c r="N75" s="20"/>
    </row>
    <row r="76" spans="2:14" s="18" customFormat="1" ht="12.75">
      <c r="B76" s="19"/>
      <c r="C76" s="19"/>
      <c r="H76" s="20"/>
      <c r="I76" s="20"/>
      <c r="L76" s="20"/>
      <c r="M76" s="20"/>
      <c r="N76" s="20"/>
    </row>
    <row r="77" spans="2:14" s="18" customFormat="1" ht="12.75">
      <c r="B77" s="19"/>
      <c r="C77" s="19"/>
      <c r="H77" s="20"/>
      <c r="I77" s="20"/>
      <c r="L77" s="20"/>
      <c r="M77" s="20"/>
      <c r="N77" s="20"/>
    </row>
    <row r="78" spans="2:14" s="18" customFormat="1" ht="12.75">
      <c r="B78" s="19"/>
      <c r="C78" s="19"/>
      <c r="H78" s="20"/>
      <c r="I78" s="20"/>
      <c r="L78" s="20"/>
      <c r="M78" s="20"/>
      <c r="N78" s="20"/>
    </row>
    <row r="79" spans="2:14" s="18" customFormat="1" ht="12.75">
      <c r="B79" s="19"/>
      <c r="C79" s="19"/>
      <c r="H79" s="20"/>
      <c r="I79" s="20"/>
      <c r="L79" s="20"/>
      <c r="M79" s="20"/>
      <c r="N79" s="20"/>
    </row>
    <row r="80" spans="2:14" s="18" customFormat="1" ht="12.75">
      <c r="B80" s="19"/>
      <c r="C80" s="19"/>
      <c r="H80" s="20"/>
      <c r="I80" s="20"/>
      <c r="L80" s="20"/>
      <c r="M80" s="20"/>
      <c r="N80" s="20"/>
    </row>
    <row r="81" spans="2:14" s="18" customFormat="1" ht="12.75">
      <c r="B81" s="19"/>
      <c r="C81" s="19"/>
      <c r="H81" s="20"/>
      <c r="I81" s="20"/>
      <c r="L81" s="20"/>
      <c r="M81" s="20"/>
      <c r="N81" s="20"/>
    </row>
    <row r="82" spans="2:14" s="18" customFormat="1" ht="12.75">
      <c r="B82" s="19"/>
      <c r="C82" s="19"/>
      <c r="H82" s="20"/>
      <c r="I82" s="20"/>
      <c r="L82" s="20"/>
      <c r="M82" s="20"/>
      <c r="N82" s="20"/>
    </row>
    <row r="83" spans="2:14" s="18" customFormat="1" ht="12.75">
      <c r="B83" s="19"/>
      <c r="C83" s="19"/>
      <c r="H83" s="20"/>
      <c r="I83" s="20"/>
      <c r="L83" s="20"/>
      <c r="M83" s="20"/>
      <c r="N83" s="20"/>
    </row>
    <row r="84" spans="2:14" s="18" customFormat="1" ht="12.75">
      <c r="B84" s="19"/>
      <c r="C84" s="19"/>
      <c r="H84" s="20"/>
      <c r="I84" s="20"/>
      <c r="L84" s="20"/>
      <c r="M84" s="20"/>
      <c r="N84" s="20"/>
    </row>
    <row r="85" spans="2:14" s="18" customFormat="1" ht="12.75">
      <c r="B85" s="19"/>
      <c r="C85" s="19"/>
      <c r="H85" s="20"/>
      <c r="I85" s="20"/>
      <c r="L85" s="20"/>
      <c r="M85" s="20"/>
      <c r="N85" s="20"/>
    </row>
    <row r="86" spans="2:14" s="18" customFormat="1" ht="12.75">
      <c r="B86" s="19"/>
      <c r="C86" s="19"/>
      <c r="H86" s="20"/>
      <c r="I86" s="20"/>
      <c r="L86" s="20"/>
      <c r="M86" s="20"/>
      <c r="N86" s="20"/>
    </row>
    <row r="87" spans="2:14" s="18" customFormat="1" ht="12.75">
      <c r="B87" s="19"/>
      <c r="C87" s="19"/>
      <c r="H87" s="20"/>
      <c r="I87" s="20"/>
      <c r="L87" s="20"/>
      <c r="M87" s="20"/>
      <c r="N87" s="20"/>
    </row>
    <row r="88" spans="2:14" s="18" customFormat="1" ht="12.75">
      <c r="B88" s="19"/>
      <c r="C88" s="19"/>
      <c r="H88" s="20"/>
      <c r="I88" s="20"/>
      <c r="L88" s="20"/>
      <c r="M88" s="20"/>
      <c r="N88" s="20"/>
    </row>
    <row r="89" spans="2:14" s="18" customFormat="1" ht="12.75">
      <c r="B89" s="19"/>
      <c r="C89" s="19"/>
      <c r="H89" s="20"/>
      <c r="I89" s="20"/>
      <c r="L89" s="20"/>
      <c r="M89" s="20"/>
      <c r="N89" s="20"/>
    </row>
    <row r="90" spans="2:14" s="18" customFormat="1" ht="12.75">
      <c r="B90" s="19"/>
      <c r="C90" s="19"/>
      <c r="H90" s="20"/>
      <c r="I90" s="20"/>
      <c r="L90" s="20"/>
      <c r="M90" s="20"/>
      <c r="N90" s="20"/>
    </row>
    <row r="91" spans="2:14" s="18" customFormat="1" ht="12.75">
      <c r="B91" s="19"/>
      <c r="C91" s="19"/>
      <c r="H91" s="20"/>
      <c r="I91" s="20"/>
      <c r="L91" s="20"/>
      <c r="M91" s="20"/>
      <c r="N91" s="20"/>
    </row>
    <row r="92" spans="2:14" s="18" customFormat="1" ht="12.75">
      <c r="B92" s="19"/>
      <c r="C92" s="19"/>
      <c r="H92" s="20"/>
      <c r="I92" s="20"/>
      <c r="L92" s="20"/>
      <c r="M92" s="20"/>
      <c r="N92" s="20"/>
    </row>
    <row r="93" spans="2:14" s="18" customFormat="1" ht="12.75">
      <c r="B93" s="19"/>
      <c r="C93" s="19"/>
      <c r="H93" s="20"/>
      <c r="I93" s="20"/>
      <c r="L93" s="20"/>
      <c r="M93" s="20"/>
      <c r="N93" s="20"/>
    </row>
    <row r="94" spans="2:14" s="18" customFormat="1" ht="12.75">
      <c r="B94" s="19"/>
      <c r="C94" s="19"/>
      <c r="H94" s="20"/>
      <c r="I94" s="20"/>
      <c r="L94" s="20"/>
      <c r="M94" s="20"/>
      <c r="N94" s="20"/>
    </row>
    <row r="95" spans="2:14" s="18" customFormat="1" ht="12.75">
      <c r="B95" s="19"/>
      <c r="C95" s="19"/>
      <c r="H95" s="20"/>
      <c r="I95" s="20"/>
      <c r="L95" s="20"/>
      <c r="M95" s="20"/>
      <c r="N95" s="20"/>
    </row>
    <row r="96" spans="2:14" s="18" customFormat="1" ht="12.75">
      <c r="B96" s="19"/>
      <c r="C96" s="19"/>
      <c r="H96" s="20"/>
      <c r="I96" s="20"/>
      <c r="L96" s="20"/>
      <c r="M96" s="20"/>
      <c r="N96" s="20"/>
    </row>
    <row r="97" spans="2:14" s="18" customFormat="1" ht="12.75">
      <c r="B97" s="19"/>
      <c r="C97" s="19"/>
      <c r="H97" s="20"/>
      <c r="I97" s="20"/>
      <c r="L97" s="20"/>
      <c r="M97" s="20"/>
      <c r="N97" s="20"/>
    </row>
    <row r="98" spans="2:14" s="18" customFormat="1" ht="12.75">
      <c r="B98" s="19"/>
      <c r="C98" s="19"/>
      <c r="H98" s="20"/>
      <c r="I98" s="20"/>
      <c r="L98" s="20"/>
      <c r="M98" s="20"/>
      <c r="N98" s="20"/>
    </row>
    <row r="99" spans="2:14" s="18" customFormat="1" ht="12.75">
      <c r="B99" s="19"/>
      <c r="C99" s="19"/>
      <c r="H99" s="20"/>
      <c r="I99" s="20"/>
      <c r="L99" s="20"/>
      <c r="M99" s="20"/>
      <c r="N99" s="20"/>
    </row>
    <row r="100" spans="2:14" s="18" customFormat="1" ht="12.75">
      <c r="B100" s="19"/>
      <c r="C100" s="19"/>
      <c r="H100" s="20"/>
      <c r="I100" s="20"/>
      <c r="L100" s="20"/>
      <c r="M100" s="20"/>
      <c r="N100" s="20"/>
    </row>
    <row r="101" spans="2:14" s="18" customFormat="1" ht="12.75">
      <c r="B101" s="19"/>
      <c r="C101" s="19"/>
      <c r="H101" s="20"/>
      <c r="I101" s="20"/>
      <c r="L101" s="20"/>
      <c r="M101" s="20"/>
      <c r="N101" s="20"/>
    </row>
    <row r="102" spans="2:14" s="18" customFormat="1" ht="12.75">
      <c r="B102" s="19"/>
      <c r="C102" s="19"/>
      <c r="H102" s="20"/>
      <c r="I102" s="20"/>
      <c r="L102" s="20"/>
      <c r="M102" s="20"/>
      <c r="N102" s="20"/>
    </row>
    <row r="103" spans="2:14" s="18" customFormat="1" ht="12.75">
      <c r="B103" s="19"/>
      <c r="C103" s="19"/>
      <c r="H103" s="20"/>
      <c r="I103" s="20"/>
      <c r="L103" s="20"/>
      <c r="M103" s="20"/>
      <c r="N103" s="20"/>
    </row>
    <row r="104" spans="2:14" s="18" customFormat="1" ht="12.75">
      <c r="B104" s="19"/>
      <c r="C104" s="19"/>
      <c r="H104" s="20"/>
      <c r="I104" s="20"/>
      <c r="L104" s="20"/>
      <c r="M104" s="20"/>
      <c r="N104" s="20"/>
    </row>
    <row r="105" spans="2:14" s="18" customFormat="1" ht="12.75">
      <c r="B105" s="19"/>
      <c r="C105" s="19"/>
      <c r="H105" s="20"/>
      <c r="I105" s="20"/>
      <c r="L105" s="20"/>
      <c r="M105" s="20"/>
      <c r="N105" s="20"/>
    </row>
    <row r="106" spans="2:14" s="18" customFormat="1" ht="12.75">
      <c r="B106" s="19"/>
      <c r="C106" s="19"/>
      <c r="H106" s="20"/>
      <c r="I106" s="20"/>
      <c r="L106" s="20"/>
      <c r="M106" s="20"/>
      <c r="N106" s="20"/>
    </row>
    <row r="107" spans="2:14" s="18" customFormat="1" ht="12.75">
      <c r="B107" s="19"/>
      <c r="C107" s="19"/>
      <c r="H107" s="20"/>
      <c r="I107" s="20"/>
      <c r="L107" s="20"/>
      <c r="M107" s="20"/>
      <c r="N107" s="20"/>
    </row>
    <row r="108" spans="2:14" s="18" customFormat="1" ht="12.75">
      <c r="B108" s="19"/>
      <c r="C108" s="19"/>
      <c r="H108" s="20"/>
      <c r="I108" s="20"/>
      <c r="L108" s="20"/>
      <c r="M108" s="20"/>
      <c r="N108" s="20"/>
    </row>
    <row r="109" spans="2:14" s="18" customFormat="1" ht="12.75">
      <c r="B109" s="19"/>
      <c r="C109" s="19"/>
      <c r="H109" s="20"/>
      <c r="I109" s="20"/>
      <c r="L109" s="20"/>
      <c r="M109" s="20"/>
      <c r="N109" s="20"/>
    </row>
    <row r="110" spans="2:14" s="18" customFormat="1" ht="12.75">
      <c r="B110" s="19"/>
      <c r="C110" s="19"/>
      <c r="H110" s="20"/>
      <c r="I110" s="20"/>
      <c r="L110" s="20"/>
      <c r="M110" s="20"/>
      <c r="N110" s="20"/>
    </row>
    <row r="111" spans="2:14" s="18" customFormat="1" ht="12.75">
      <c r="B111" s="19"/>
      <c r="C111" s="19"/>
      <c r="H111" s="20"/>
      <c r="I111" s="20"/>
      <c r="L111" s="20"/>
      <c r="M111" s="20"/>
      <c r="N111" s="20"/>
    </row>
    <row r="112" spans="2:14" s="18" customFormat="1" ht="12.75">
      <c r="B112" s="19"/>
      <c r="C112" s="19"/>
      <c r="H112" s="20"/>
      <c r="I112" s="20"/>
      <c r="L112" s="20"/>
      <c r="M112" s="20"/>
      <c r="N112" s="20"/>
    </row>
    <row r="113" spans="2:14" s="18" customFormat="1" ht="12.75">
      <c r="B113" s="19"/>
      <c r="C113" s="19"/>
      <c r="H113" s="20"/>
      <c r="I113" s="20"/>
      <c r="L113" s="20"/>
      <c r="M113" s="20"/>
      <c r="N113" s="20"/>
    </row>
    <row r="114" spans="2:14" s="18" customFormat="1" ht="12.75">
      <c r="B114" s="19"/>
      <c r="C114" s="19"/>
      <c r="H114" s="20"/>
      <c r="I114" s="20"/>
      <c r="L114" s="20"/>
      <c r="M114" s="20"/>
      <c r="N114" s="20"/>
    </row>
    <row r="115" spans="2:14" s="18" customFormat="1" ht="12.75">
      <c r="B115" s="19"/>
      <c r="C115" s="19"/>
      <c r="H115" s="20"/>
      <c r="I115" s="20"/>
      <c r="L115" s="20"/>
      <c r="M115" s="20"/>
      <c r="N115" s="20"/>
    </row>
    <row r="116" spans="2:14" s="18" customFormat="1" ht="12.75">
      <c r="B116" s="19"/>
      <c r="C116" s="19"/>
      <c r="H116" s="20"/>
      <c r="I116" s="20"/>
      <c r="L116" s="20"/>
      <c r="M116" s="20"/>
      <c r="N116" s="20"/>
    </row>
    <row r="117" spans="2:14" s="18" customFormat="1" ht="12.75">
      <c r="B117" s="19"/>
      <c r="C117" s="19"/>
      <c r="H117" s="20"/>
      <c r="I117" s="20"/>
      <c r="L117" s="20"/>
      <c r="M117" s="20"/>
      <c r="N117" s="20"/>
    </row>
    <row r="118" spans="2:14" s="18" customFormat="1" ht="12.75">
      <c r="B118" s="19"/>
      <c r="C118" s="19"/>
      <c r="H118" s="20"/>
      <c r="I118" s="20"/>
      <c r="L118" s="20"/>
      <c r="M118" s="20"/>
      <c r="N118" s="20"/>
    </row>
    <row r="119" spans="2:14" s="18" customFormat="1" ht="12.75">
      <c r="B119" s="19"/>
      <c r="C119" s="19"/>
      <c r="H119" s="20"/>
      <c r="I119" s="20"/>
      <c r="L119" s="20"/>
      <c r="M119" s="20"/>
      <c r="N119" s="20"/>
    </row>
    <row r="120" spans="2:14" s="18" customFormat="1" ht="12.75">
      <c r="B120" s="19"/>
      <c r="C120" s="19"/>
      <c r="H120" s="20"/>
      <c r="I120" s="20"/>
      <c r="L120" s="20"/>
      <c r="M120" s="20"/>
      <c r="N120" s="20"/>
    </row>
    <row r="121" spans="2:14" s="18" customFormat="1" ht="12.75">
      <c r="B121" s="19"/>
      <c r="C121" s="19"/>
      <c r="H121" s="20"/>
      <c r="I121" s="20"/>
      <c r="L121" s="20"/>
      <c r="M121" s="20"/>
      <c r="N121" s="20"/>
    </row>
    <row r="122" spans="2:14" s="18" customFormat="1" ht="12.75">
      <c r="B122" s="19"/>
      <c r="C122" s="19"/>
      <c r="H122" s="20"/>
      <c r="I122" s="20"/>
      <c r="L122" s="20"/>
      <c r="M122" s="20"/>
      <c r="N122" s="20"/>
    </row>
    <row r="123" spans="2:14" s="18" customFormat="1" ht="12.75">
      <c r="B123" s="19"/>
      <c r="C123" s="19"/>
      <c r="H123" s="20"/>
      <c r="I123" s="20"/>
      <c r="L123" s="20"/>
      <c r="M123" s="20"/>
      <c r="N123" s="20"/>
    </row>
    <row r="124" spans="2:14" s="18" customFormat="1" ht="12.75">
      <c r="B124" s="19"/>
      <c r="C124" s="19"/>
      <c r="H124" s="20"/>
      <c r="I124" s="20"/>
      <c r="L124" s="20"/>
      <c r="M124" s="20"/>
      <c r="N124" s="20"/>
    </row>
    <row r="125" spans="2:14" s="18" customFormat="1" ht="12.75">
      <c r="B125" s="19"/>
      <c r="C125" s="19"/>
      <c r="H125" s="20"/>
      <c r="I125" s="20"/>
      <c r="L125" s="20"/>
      <c r="M125" s="20"/>
      <c r="N125" s="20"/>
    </row>
    <row r="126" spans="2:14" s="18" customFormat="1" ht="12.75">
      <c r="B126" s="19"/>
      <c r="C126" s="19"/>
      <c r="H126" s="20"/>
      <c r="I126" s="20"/>
      <c r="L126" s="20"/>
      <c r="M126" s="20"/>
      <c r="N126" s="20"/>
    </row>
    <row r="127" spans="2:14" s="18" customFormat="1" ht="12.75">
      <c r="B127" s="19"/>
      <c r="C127" s="19"/>
      <c r="H127" s="20"/>
      <c r="I127" s="20"/>
      <c r="L127" s="20"/>
      <c r="M127" s="20"/>
      <c r="N127" s="20"/>
    </row>
    <row r="128" spans="2:14" s="18" customFormat="1" ht="12.75">
      <c r="B128" s="19"/>
      <c r="C128" s="19"/>
      <c r="H128" s="20"/>
      <c r="I128" s="20"/>
      <c r="L128" s="20"/>
      <c r="M128" s="20"/>
      <c r="N128" s="20"/>
    </row>
    <row r="129" spans="2:14" s="18" customFormat="1" ht="12.75">
      <c r="B129" s="19"/>
      <c r="C129" s="19"/>
      <c r="H129" s="20"/>
      <c r="I129" s="20"/>
      <c r="L129" s="20"/>
      <c r="M129" s="20"/>
      <c r="N129" s="20"/>
    </row>
    <row r="130" spans="2:14" s="18" customFormat="1" ht="12.75">
      <c r="B130" s="19"/>
      <c r="C130" s="19"/>
      <c r="H130" s="20"/>
      <c r="I130" s="20"/>
      <c r="L130" s="20"/>
      <c r="M130" s="20"/>
      <c r="N130" s="20"/>
    </row>
    <row r="131" spans="2:14" s="18" customFormat="1" ht="12.75">
      <c r="B131" s="19"/>
      <c r="C131" s="19"/>
      <c r="H131" s="20"/>
      <c r="I131" s="20"/>
      <c r="L131" s="20"/>
      <c r="M131" s="20"/>
      <c r="N131" s="20"/>
    </row>
    <row r="132" spans="2:14" s="18" customFormat="1" ht="12.75">
      <c r="B132" s="19"/>
      <c r="C132" s="19"/>
      <c r="H132" s="20"/>
      <c r="I132" s="20"/>
      <c r="L132" s="20"/>
      <c r="M132" s="20"/>
      <c r="N132" s="20"/>
    </row>
    <row r="133" spans="2:14" s="18" customFormat="1" ht="12.75">
      <c r="B133" s="19"/>
      <c r="C133" s="19"/>
      <c r="H133" s="20"/>
      <c r="I133" s="20"/>
      <c r="L133" s="20"/>
      <c r="M133" s="20"/>
      <c r="N133" s="20"/>
    </row>
    <row r="134" spans="2:14" s="18" customFormat="1" ht="12.75">
      <c r="B134" s="19"/>
      <c r="C134" s="19"/>
      <c r="H134" s="20"/>
      <c r="I134" s="20"/>
      <c r="L134" s="20"/>
      <c r="M134" s="20"/>
      <c r="N134" s="20"/>
    </row>
    <row r="135" spans="2:14" s="18" customFormat="1" ht="12.75">
      <c r="B135" s="19"/>
      <c r="C135" s="19"/>
      <c r="H135" s="20"/>
      <c r="I135" s="20"/>
      <c r="L135" s="20"/>
      <c r="M135" s="20"/>
      <c r="N135" s="20"/>
    </row>
    <row r="136" spans="2:14" s="18" customFormat="1" ht="12.75">
      <c r="B136" s="19"/>
      <c r="C136" s="19"/>
      <c r="H136" s="20"/>
      <c r="I136" s="20"/>
      <c r="L136" s="20"/>
      <c r="M136" s="20"/>
      <c r="N136" s="20"/>
    </row>
    <row r="137" spans="2:14" s="18" customFormat="1" ht="12.75">
      <c r="B137" s="19"/>
      <c r="C137" s="19"/>
      <c r="H137" s="20"/>
      <c r="I137" s="20"/>
      <c r="L137" s="20"/>
      <c r="M137" s="20"/>
      <c r="N137" s="20"/>
    </row>
    <row r="138" spans="2:14" s="18" customFormat="1" ht="12.75">
      <c r="B138" s="19"/>
      <c r="C138" s="19"/>
      <c r="H138" s="20"/>
      <c r="I138" s="20"/>
      <c r="L138" s="20"/>
      <c r="M138" s="20"/>
      <c r="N138" s="20"/>
    </row>
    <row r="139" spans="2:14" s="18" customFormat="1" ht="12.75">
      <c r="B139" s="19"/>
      <c r="C139" s="19"/>
      <c r="H139" s="20"/>
      <c r="I139" s="20"/>
      <c r="L139" s="20"/>
      <c r="M139" s="20"/>
      <c r="N139" s="20"/>
    </row>
    <row r="140" spans="2:14" s="18" customFormat="1" ht="12.75">
      <c r="B140" s="19"/>
      <c r="C140" s="19"/>
      <c r="H140" s="20"/>
      <c r="I140" s="20"/>
      <c r="L140" s="20"/>
      <c r="M140" s="20"/>
      <c r="N140" s="20"/>
    </row>
    <row r="141" spans="2:14" s="18" customFormat="1" ht="12.75">
      <c r="B141" s="19"/>
      <c r="C141" s="19"/>
      <c r="H141" s="20"/>
      <c r="I141" s="20"/>
      <c r="L141" s="20"/>
      <c r="M141" s="20"/>
      <c r="N141" s="20"/>
    </row>
    <row r="142" spans="2:14" s="18" customFormat="1" ht="12.75">
      <c r="B142" s="19"/>
      <c r="C142" s="19"/>
      <c r="H142" s="20"/>
      <c r="I142" s="20"/>
      <c r="L142" s="20"/>
      <c r="M142" s="20"/>
      <c r="N142" s="20"/>
    </row>
    <row r="143" spans="2:14" s="18" customFormat="1" ht="12.75">
      <c r="B143" s="19"/>
      <c r="C143" s="19"/>
      <c r="H143" s="20"/>
      <c r="I143" s="20"/>
      <c r="L143" s="20"/>
      <c r="M143" s="20"/>
      <c r="N143" s="20"/>
    </row>
    <row r="144" spans="2:14" s="18" customFormat="1" ht="12.75">
      <c r="B144" s="19"/>
      <c r="C144" s="19"/>
      <c r="H144" s="20"/>
      <c r="I144" s="20"/>
      <c r="L144" s="20"/>
      <c r="M144" s="20"/>
      <c r="N144" s="20"/>
    </row>
    <row r="145" spans="2:14" s="18" customFormat="1" ht="12.75">
      <c r="B145" s="19"/>
      <c r="C145" s="19"/>
      <c r="H145" s="20"/>
      <c r="I145" s="20"/>
      <c r="L145" s="20"/>
      <c r="M145" s="20"/>
      <c r="N145" s="20"/>
    </row>
    <row r="146" spans="2:14" s="18" customFormat="1" ht="12.75">
      <c r="B146" s="19"/>
      <c r="C146" s="19"/>
      <c r="H146" s="20"/>
      <c r="I146" s="20"/>
      <c r="L146" s="20"/>
      <c r="M146" s="20"/>
      <c r="N146" s="20"/>
    </row>
    <row r="147" spans="2:14" s="18" customFormat="1" ht="12.75">
      <c r="B147" s="19"/>
      <c r="C147" s="19"/>
      <c r="H147" s="20"/>
      <c r="I147" s="20"/>
      <c r="L147" s="20"/>
      <c r="M147" s="20"/>
      <c r="N147" s="20"/>
    </row>
    <row r="148" spans="2:14" s="18" customFormat="1" ht="12.75">
      <c r="B148" s="19"/>
      <c r="C148" s="19"/>
      <c r="H148" s="20"/>
      <c r="I148" s="20"/>
      <c r="L148" s="20"/>
      <c r="M148" s="20"/>
      <c r="N148" s="20"/>
    </row>
    <row r="149" spans="2:14" s="18" customFormat="1" ht="12.75">
      <c r="B149" s="19"/>
      <c r="C149" s="19"/>
      <c r="H149" s="20"/>
      <c r="I149" s="20"/>
      <c r="L149" s="20"/>
      <c r="M149" s="20"/>
      <c r="N149" s="20"/>
    </row>
    <row r="150" spans="2:14" s="18" customFormat="1" ht="12.75">
      <c r="B150" s="19"/>
      <c r="C150" s="19"/>
      <c r="H150" s="20"/>
      <c r="I150" s="20"/>
      <c r="L150" s="20"/>
      <c r="M150" s="20"/>
      <c r="N150" s="20"/>
    </row>
    <row r="151" spans="2:14" s="18" customFormat="1" ht="12.75">
      <c r="B151" s="19"/>
      <c r="C151" s="19"/>
      <c r="H151" s="20"/>
      <c r="I151" s="20"/>
      <c r="L151" s="20"/>
      <c r="M151" s="20"/>
      <c r="N151" s="20"/>
    </row>
    <row r="152" spans="2:14" s="18" customFormat="1" ht="12.75">
      <c r="B152" s="19"/>
      <c r="C152" s="19"/>
      <c r="H152" s="20"/>
      <c r="I152" s="20"/>
      <c r="L152" s="20"/>
      <c r="M152" s="20"/>
      <c r="N152" s="20"/>
    </row>
    <row r="153" spans="2:14" s="18" customFormat="1" ht="12.75">
      <c r="B153" s="19"/>
      <c r="C153" s="19"/>
      <c r="H153" s="20"/>
      <c r="I153" s="20"/>
      <c r="L153" s="20"/>
      <c r="M153" s="20"/>
      <c r="N153" s="20"/>
    </row>
    <row r="154" spans="2:14" s="18" customFormat="1" ht="12.75">
      <c r="B154" s="19"/>
      <c r="C154" s="19"/>
      <c r="H154" s="20"/>
      <c r="I154" s="20"/>
      <c r="L154" s="20"/>
      <c r="M154" s="20"/>
      <c r="N154" s="20"/>
    </row>
    <row r="155" spans="2:14" s="18" customFormat="1" ht="12.75">
      <c r="B155" s="19"/>
      <c r="C155" s="19"/>
      <c r="H155" s="20"/>
      <c r="I155" s="20"/>
      <c r="L155" s="20"/>
      <c r="M155" s="20"/>
      <c r="N155" s="20"/>
    </row>
    <row r="156" spans="2:14" s="18" customFormat="1" ht="12.75">
      <c r="B156" s="19"/>
      <c r="C156" s="19"/>
      <c r="H156" s="20"/>
      <c r="I156" s="20"/>
      <c r="L156" s="20"/>
      <c r="M156" s="20"/>
      <c r="N156" s="20"/>
    </row>
    <row r="157" spans="2:14" s="18" customFormat="1" ht="12.75">
      <c r="B157" s="19"/>
      <c r="C157" s="19"/>
      <c r="H157" s="20"/>
      <c r="I157" s="20"/>
      <c r="L157" s="20"/>
      <c r="M157" s="20"/>
      <c r="N157" s="20"/>
    </row>
    <row r="158" spans="2:14" s="18" customFormat="1" ht="12.75">
      <c r="B158" s="19"/>
      <c r="C158" s="19"/>
      <c r="H158" s="20"/>
      <c r="I158" s="20"/>
      <c r="L158" s="20"/>
      <c r="M158" s="20"/>
      <c r="N158" s="20"/>
    </row>
    <row r="159" spans="2:14" s="18" customFormat="1" ht="12.75">
      <c r="B159" s="19"/>
      <c r="C159" s="19"/>
      <c r="H159" s="20"/>
      <c r="I159" s="20"/>
      <c r="L159" s="20"/>
      <c r="M159" s="20"/>
      <c r="N159" s="20"/>
    </row>
    <row r="160" spans="2:14" s="18" customFormat="1" ht="12.75">
      <c r="B160" s="19"/>
      <c r="C160" s="19"/>
      <c r="H160" s="20"/>
      <c r="I160" s="20"/>
      <c r="L160" s="20"/>
      <c r="M160" s="20"/>
      <c r="N160" s="20"/>
    </row>
    <row r="161" spans="2:14" s="18" customFormat="1" ht="12.75">
      <c r="B161" s="19"/>
      <c r="C161" s="19"/>
      <c r="H161" s="20"/>
      <c r="I161" s="20"/>
      <c r="L161" s="20"/>
      <c r="M161" s="20"/>
      <c r="N161" s="20"/>
    </row>
    <row r="162" spans="2:14" s="18" customFormat="1" ht="12.75">
      <c r="B162" s="19"/>
      <c r="C162" s="19"/>
      <c r="H162" s="20"/>
      <c r="I162" s="20"/>
      <c r="L162" s="20"/>
      <c r="M162" s="20"/>
      <c r="N162" s="20"/>
    </row>
    <row r="163" spans="2:14" s="18" customFormat="1" ht="12.75">
      <c r="B163" s="19"/>
      <c r="C163" s="19"/>
      <c r="H163" s="20"/>
      <c r="I163" s="20"/>
      <c r="L163" s="20"/>
      <c r="M163" s="20"/>
      <c r="N163" s="20"/>
    </row>
    <row r="164" spans="2:14" s="18" customFormat="1" ht="12.75">
      <c r="B164" s="19"/>
      <c r="C164" s="19"/>
      <c r="H164" s="20"/>
      <c r="I164" s="20"/>
      <c r="L164" s="20"/>
      <c r="M164" s="20"/>
      <c r="N164" s="20"/>
    </row>
    <row r="165" spans="2:14" s="18" customFormat="1" ht="12.75">
      <c r="B165" s="19"/>
      <c r="C165" s="19"/>
      <c r="H165" s="20"/>
      <c r="I165" s="20"/>
      <c r="L165" s="20"/>
      <c r="M165" s="20"/>
      <c r="N165" s="20"/>
    </row>
    <row r="166" spans="2:14" s="18" customFormat="1" ht="12.75">
      <c r="B166" s="19"/>
      <c r="C166" s="19"/>
      <c r="H166" s="20"/>
      <c r="I166" s="20"/>
      <c r="L166" s="20"/>
      <c r="M166" s="20"/>
      <c r="N166" s="20"/>
    </row>
    <row r="167" spans="2:14" s="18" customFormat="1" ht="12.75">
      <c r="B167" s="19"/>
      <c r="C167" s="19"/>
      <c r="H167" s="20"/>
      <c r="I167" s="20"/>
      <c r="L167" s="20"/>
      <c r="M167" s="20"/>
      <c r="N167" s="20"/>
    </row>
    <row r="168" spans="2:14" s="18" customFormat="1" ht="12.75">
      <c r="B168" s="19"/>
      <c r="C168" s="19"/>
      <c r="H168" s="20"/>
      <c r="I168" s="20"/>
      <c r="L168" s="20"/>
      <c r="M168" s="20"/>
      <c r="N168" s="20"/>
    </row>
    <row r="169" spans="2:14" s="18" customFormat="1" ht="12.75">
      <c r="B169" s="19"/>
      <c r="C169" s="19"/>
      <c r="H169" s="20"/>
      <c r="I169" s="20"/>
      <c r="L169" s="20"/>
      <c r="M169" s="20"/>
      <c r="N169" s="20"/>
    </row>
    <row r="170" spans="2:14" s="18" customFormat="1" ht="12.75">
      <c r="B170" s="19"/>
      <c r="C170" s="19"/>
      <c r="H170" s="20"/>
      <c r="I170" s="20"/>
      <c r="L170" s="20"/>
      <c r="M170" s="20"/>
      <c r="N170" s="20"/>
    </row>
    <row r="171" spans="2:14" s="18" customFormat="1" ht="12.75">
      <c r="B171" s="19"/>
      <c r="C171" s="19"/>
      <c r="H171" s="20"/>
      <c r="I171" s="20"/>
      <c r="L171" s="20"/>
      <c r="M171" s="20"/>
      <c r="N171" s="20"/>
    </row>
    <row r="172" spans="2:14" s="18" customFormat="1" ht="12.75">
      <c r="B172" s="19"/>
      <c r="C172" s="19"/>
      <c r="H172" s="20"/>
      <c r="I172" s="20"/>
      <c r="L172" s="20"/>
      <c r="M172" s="20"/>
      <c r="N172" s="20"/>
    </row>
    <row r="173" spans="2:14" s="18" customFormat="1" ht="12.75">
      <c r="B173" s="19"/>
      <c r="C173" s="19"/>
      <c r="H173" s="20"/>
      <c r="I173" s="20"/>
      <c r="L173" s="20"/>
      <c r="M173" s="20"/>
      <c r="N173" s="20"/>
    </row>
    <row r="174" spans="2:14" s="18" customFormat="1" ht="12.75">
      <c r="B174" s="19"/>
      <c r="C174" s="19"/>
      <c r="H174" s="20"/>
      <c r="I174" s="20"/>
      <c r="L174" s="20"/>
      <c r="M174" s="20"/>
      <c r="N174" s="20"/>
    </row>
    <row r="175" spans="2:14" s="18" customFormat="1" ht="12.75">
      <c r="B175" s="19"/>
      <c r="C175" s="19"/>
      <c r="H175" s="20"/>
      <c r="I175" s="20"/>
      <c r="L175" s="20"/>
      <c r="M175" s="20"/>
      <c r="N175" s="20"/>
    </row>
    <row r="176" spans="2:14" s="18" customFormat="1" ht="12.75">
      <c r="B176" s="19"/>
      <c r="C176" s="19"/>
      <c r="H176" s="20"/>
      <c r="I176" s="20"/>
      <c r="L176" s="20"/>
      <c r="M176" s="20"/>
      <c r="N176" s="20"/>
    </row>
    <row r="177" spans="2:14" s="18" customFormat="1" ht="12.75">
      <c r="B177" s="19"/>
      <c r="C177" s="19"/>
      <c r="H177" s="20"/>
      <c r="I177" s="20"/>
      <c r="L177" s="20"/>
      <c r="M177" s="20"/>
      <c r="N177" s="20"/>
    </row>
    <row r="178" spans="2:14" s="18" customFormat="1" ht="12.75">
      <c r="B178" s="19"/>
      <c r="C178" s="19"/>
      <c r="H178" s="20"/>
      <c r="I178" s="20"/>
      <c r="L178" s="20"/>
      <c r="M178" s="20"/>
      <c r="N178" s="20"/>
    </row>
    <row r="179" spans="2:14" s="18" customFormat="1" ht="12.75">
      <c r="B179" s="19"/>
      <c r="C179" s="19"/>
      <c r="H179" s="20"/>
      <c r="I179" s="20"/>
      <c r="L179" s="20"/>
      <c r="M179" s="20"/>
      <c r="N179" s="20"/>
    </row>
    <row r="180" spans="2:14" s="18" customFormat="1" ht="12.75">
      <c r="B180" s="19"/>
      <c r="C180" s="19"/>
      <c r="H180" s="20"/>
      <c r="I180" s="20"/>
      <c r="L180" s="20"/>
      <c r="M180" s="20"/>
      <c r="N180" s="20"/>
    </row>
    <row r="181" spans="2:14" s="18" customFormat="1" ht="12.75">
      <c r="B181" s="19"/>
      <c r="C181" s="19"/>
      <c r="H181" s="20"/>
      <c r="I181" s="20"/>
      <c r="L181" s="20"/>
      <c r="M181" s="20"/>
      <c r="N181" s="20"/>
    </row>
    <row r="182" spans="2:14" s="18" customFormat="1" ht="12.75">
      <c r="B182" s="19"/>
      <c r="C182" s="19"/>
      <c r="H182" s="20"/>
      <c r="I182" s="20"/>
      <c r="L182" s="20"/>
      <c r="M182" s="20"/>
      <c r="N182" s="20"/>
    </row>
    <row r="183" spans="2:14" s="18" customFormat="1" ht="12.75">
      <c r="B183" s="19"/>
      <c r="C183" s="19"/>
      <c r="H183" s="20"/>
      <c r="I183" s="20"/>
      <c r="L183" s="20"/>
      <c r="M183" s="20"/>
      <c r="N183" s="20"/>
    </row>
    <row r="184" spans="2:14" s="18" customFormat="1" ht="12.75">
      <c r="B184" s="19"/>
      <c r="C184" s="19"/>
      <c r="H184" s="20"/>
      <c r="I184" s="20"/>
      <c r="L184" s="20"/>
      <c r="M184" s="20"/>
      <c r="N184" s="20"/>
    </row>
    <row r="185" spans="2:14" s="18" customFormat="1" ht="12.75">
      <c r="B185" s="19"/>
      <c r="C185" s="19"/>
      <c r="H185" s="20"/>
      <c r="I185" s="20"/>
      <c r="L185" s="20"/>
      <c r="M185" s="20"/>
      <c r="N185" s="20"/>
    </row>
    <row r="186" spans="2:14" s="18" customFormat="1" ht="12.75">
      <c r="B186" s="19"/>
      <c r="C186" s="19"/>
      <c r="H186" s="20"/>
      <c r="I186" s="20"/>
      <c r="L186" s="20"/>
      <c r="M186" s="20"/>
      <c r="N186" s="20"/>
    </row>
    <row r="187" spans="2:14" s="18" customFormat="1" ht="12.75">
      <c r="B187" s="19"/>
      <c r="C187" s="19"/>
      <c r="H187" s="20"/>
      <c r="I187" s="20"/>
      <c r="L187" s="20"/>
      <c r="M187" s="20"/>
      <c r="N187" s="20"/>
    </row>
    <row r="188" spans="2:14" s="18" customFormat="1" ht="12.75">
      <c r="B188" s="19"/>
      <c r="C188" s="19"/>
      <c r="H188" s="20"/>
      <c r="I188" s="20"/>
      <c r="L188" s="20"/>
      <c r="M188" s="20"/>
      <c r="N188" s="20"/>
    </row>
    <row r="189" spans="2:14" s="18" customFormat="1" ht="12.75">
      <c r="B189" s="19"/>
      <c r="C189" s="19"/>
      <c r="H189" s="20"/>
      <c r="I189" s="20"/>
      <c r="L189" s="20"/>
      <c r="M189" s="20"/>
      <c r="N189" s="20"/>
    </row>
    <row r="190" spans="2:14" s="18" customFormat="1" ht="12.75">
      <c r="B190" s="19"/>
      <c r="C190" s="19"/>
      <c r="H190" s="20"/>
      <c r="I190" s="20"/>
      <c r="L190" s="20"/>
      <c r="M190" s="20"/>
      <c r="N190" s="20"/>
    </row>
    <row r="191" spans="2:14" s="18" customFormat="1" ht="12.75">
      <c r="B191" s="19"/>
      <c r="C191" s="19"/>
      <c r="H191" s="20"/>
      <c r="I191" s="20"/>
      <c r="L191" s="20"/>
      <c r="M191" s="20"/>
      <c r="N191" s="20"/>
    </row>
    <row r="192" spans="2:14" s="18" customFormat="1" ht="12.75">
      <c r="B192" s="19"/>
      <c r="C192" s="19"/>
      <c r="H192" s="20"/>
      <c r="I192" s="20"/>
      <c r="L192" s="20"/>
      <c r="M192" s="20"/>
      <c r="N192" s="20"/>
    </row>
    <row r="193" spans="2:14" s="18" customFormat="1" ht="12.75">
      <c r="B193" s="19"/>
      <c r="C193" s="19"/>
      <c r="H193" s="20"/>
      <c r="I193" s="20"/>
      <c r="L193" s="20"/>
      <c r="M193" s="20"/>
      <c r="N193" s="20"/>
    </row>
    <row r="194" spans="2:14" s="18" customFormat="1" ht="12.75">
      <c r="B194" s="19"/>
      <c r="C194" s="19"/>
      <c r="H194" s="20"/>
      <c r="I194" s="20"/>
      <c r="L194" s="20"/>
      <c r="M194" s="20"/>
      <c r="N194" s="20"/>
    </row>
    <row r="195" spans="2:14" s="18" customFormat="1" ht="12.75">
      <c r="B195" s="19"/>
      <c r="C195" s="19"/>
      <c r="H195" s="20"/>
      <c r="I195" s="20"/>
      <c r="L195" s="20"/>
      <c r="M195" s="20"/>
      <c r="N195" s="20"/>
    </row>
    <row r="196" spans="2:14" s="18" customFormat="1" ht="12.75">
      <c r="B196" s="19"/>
      <c r="C196" s="19"/>
      <c r="H196" s="20"/>
      <c r="I196" s="20"/>
      <c r="L196" s="20"/>
      <c r="M196" s="20"/>
      <c r="N196" s="20"/>
    </row>
    <row r="197" spans="2:14" s="18" customFormat="1" ht="12.75">
      <c r="B197" s="19"/>
      <c r="C197" s="19"/>
      <c r="H197" s="20"/>
      <c r="I197" s="20"/>
      <c r="L197" s="20"/>
      <c r="M197" s="20"/>
      <c r="N197" s="20"/>
    </row>
    <row r="198" spans="2:14" s="18" customFormat="1" ht="12.75">
      <c r="B198" s="19"/>
      <c r="C198" s="19"/>
      <c r="H198" s="20"/>
      <c r="I198" s="20"/>
      <c r="L198" s="20"/>
      <c r="M198" s="20"/>
      <c r="N198" s="20"/>
    </row>
    <row r="199" spans="2:14" s="18" customFormat="1" ht="12.75">
      <c r="B199" s="19"/>
      <c r="C199" s="19"/>
      <c r="H199" s="20"/>
      <c r="I199" s="20"/>
      <c r="L199" s="20"/>
      <c r="M199" s="20"/>
      <c r="N199" s="20"/>
    </row>
    <row r="200" spans="2:14" s="18" customFormat="1" ht="12.75">
      <c r="B200" s="19"/>
      <c r="C200" s="19"/>
      <c r="H200" s="20"/>
      <c r="I200" s="20"/>
      <c r="L200" s="20"/>
      <c r="M200" s="20"/>
      <c r="N200" s="20"/>
    </row>
    <row r="201" spans="2:14" s="18" customFormat="1" ht="12.75">
      <c r="B201" s="19"/>
      <c r="C201" s="19"/>
      <c r="H201" s="20"/>
      <c r="I201" s="20"/>
      <c r="L201" s="20"/>
      <c r="M201" s="20"/>
      <c r="N201" s="20"/>
    </row>
    <row r="202" spans="2:14" s="18" customFormat="1" ht="12.75">
      <c r="B202" s="19"/>
      <c r="C202" s="19"/>
      <c r="H202" s="20"/>
      <c r="I202" s="20"/>
      <c r="L202" s="20"/>
      <c r="M202" s="20"/>
      <c r="N202" s="20"/>
    </row>
    <row r="203" spans="2:14" s="18" customFormat="1" ht="12.75">
      <c r="B203" s="19"/>
      <c r="C203" s="19"/>
      <c r="H203" s="20"/>
      <c r="I203" s="20"/>
      <c r="L203" s="20"/>
      <c r="M203" s="20"/>
      <c r="N203" s="20"/>
    </row>
    <row r="204" spans="2:14" s="18" customFormat="1" ht="12.75">
      <c r="B204" s="19"/>
      <c r="C204" s="19"/>
      <c r="H204" s="20"/>
      <c r="I204" s="20"/>
      <c r="L204" s="20"/>
      <c r="M204" s="20"/>
      <c r="N204" s="20"/>
    </row>
    <row r="205" spans="2:14" s="18" customFormat="1" ht="12.75">
      <c r="B205" s="19"/>
      <c r="C205" s="19"/>
      <c r="H205" s="20"/>
      <c r="I205" s="20"/>
      <c r="L205" s="20"/>
      <c r="M205" s="20"/>
      <c r="N205" s="20"/>
    </row>
    <row r="206" spans="2:14" s="18" customFormat="1" ht="12.75">
      <c r="B206" s="19"/>
      <c r="C206" s="19"/>
      <c r="H206" s="20"/>
      <c r="I206" s="20"/>
      <c r="L206" s="20"/>
      <c r="M206" s="20"/>
      <c r="N206" s="20"/>
    </row>
    <row r="207" spans="2:14" s="18" customFormat="1" ht="12.75">
      <c r="B207" s="19"/>
      <c r="C207" s="19"/>
      <c r="H207" s="20"/>
      <c r="I207" s="20"/>
      <c r="L207" s="20"/>
      <c r="M207" s="20"/>
      <c r="N207" s="20"/>
    </row>
    <row r="208" spans="2:14" s="18" customFormat="1" ht="12.75">
      <c r="B208" s="19"/>
      <c r="C208" s="19"/>
      <c r="H208" s="20"/>
      <c r="I208" s="20"/>
      <c r="L208" s="20"/>
      <c r="M208" s="20"/>
      <c r="N208" s="20"/>
    </row>
    <row r="209" spans="2:14" s="18" customFormat="1" ht="12.75">
      <c r="B209" s="19"/>
      <c r="C209" s="19"/>
      <c r="H209" s="20"/>
      <c r="I209" s="20"/>
      <c r="L209" s="20"/>
      <c r="M209" s="20"/>
      <c r="N209" s="20"/>
    </row>
    <row r="210" spans="2:14" s="18" customFormat="1" ht="12.75">
      <c r="B210" s="19"/>
      <c r="C210" s="19"/>
      <c r="H210" s="20"/>
      <c r="I210" s="20"/>
      <c r="L210" s="20"/>
      <c r="M210" s="20"/>
      <c r="N210" s="20"/>
    </row>
    <row r="211" spans="2:14" s="18" customFormat="1" ht="12.75">
      <c r="B211" s="19"/>
      <c r="C211" s="19"/>
      <c r="H211" s="20"/>
      <c r="I211" s="20"/>
      <c r="L211" s="20"/>
      <c r="M211" s="20"/>
      <c r="N211" s="20"/>
    </row>
    <row r="212" spans="2:14" s="18" customFormat="1" ht="12.75">
      <c r="B212" s="19"/>
      <c r="C212" s="19"/>
      <c r="H212" s="20"/>
      <c r="I212" s="20"/>
      <c r="L212" s="20"/>
      <c r="M212" s="20"/>
      <c r="N212" s="20"/>
    </row>
    <row r="213" spans="2:14" s="18" customFormat="1" ht="12.75">
      <c r="B213" s="19"/>
      <c r="C213" s="19"/>
      <c r="H213" s="20"/>
      <c r="I213" s="20"/>
      <c r="L213" s="20"/>
      <c r="M213" s="20"/>
      <c r="N213" s="20"/>
    </row>
    <row r="214" spans="2:14" s="18" customFormat="1" ht="12.75">
      <c r="B214" s="19"/>
      <c r="C214" s="19"/>
      <c r="H214" s="20"/>
      <c r="I214" s="20"/>
      <c r="L214" s="20"/>
      <c r="M214" s="20"/>
      <c r="N214" s="20"/>
    </row>
    <row r="215" spans="2:14" s="18" customFormat="1" ht="12.75">
      <c r="B215" s="19"/>
      <c r="C215" s="19"/>
      <c r="H215" s="20"/>
      <c r="I215" s="20"/>
      <c r="L215" s="20"/>
      <c r="M215" s="20"/>
      <c r="N215" s="20"/>
    </row>
    <row r="216" spans="2:14" s="18" customFormat="1" ht="12.75">
      <c r="B216" s="19"/>
      <c r="C216" s="19"/>
      <c r="H216" s="20"/>
      <c r="I216" s="20"/>
      <c r="L216" s="20"/>
      <c r="M216" s="20"/>
      <c r="N216" s="20"/>
    </row>
    <row r="217" spans="2:14" s="18" customFormat="1" ht="12.75">
      <c r="B217" s="19"/>
      <c r="C217" s="19"/>
      <c r="H217" s="20"/>
      <c r="I217" s="20"/>
      <c r="L217" s="20"/>
      <c r="M217" s="20"/>
      <c r="N217" s="20"/>
    </row>
    <row r="218" spans="2:14" s="18" customFormat="1" ht="12.75">
      <c r="B218" s="19"/>
      <c r="C218" s="19"/>
      <c r="H218" s="20"/>
      <c r="I218" s="20"/>
      <c r="L218" s="20"/>
      <c r="M218" s="20"/>
      <c r="N218" s="20"/>
    </row>
    <row r="219" spans="2:14" s="18" customFormat="1" ht="12.75">
      <c r="B219" s="19"/>
      <c r="C219" s="19"/>
      <c r="H219" s="20"/>
      <c r="I219" s="20"/>
      <c r="L219" s="20"/>
      <c r="M219" s="20"/>
      <c r="N219" s="20"/>
    </row>
    <row r="220" spans="2:14" s="18" customFormat="1" ht="12.75">
      <c r="B220" s="19"/>
      <c r="C220" s="19"/>
      <c r="H220" s="20"/>
      <c r="I220" s="20"/>
      <c r="L220" s="20"/>
      <c r="M220" s="20"/>
      <c r="N220" s="20"/>
    </row>
    <row r="221" spans="2:14" s="18" customFormat="1" ht="12.75">
      <c r="B221" s="19"/>
      <c r="C221" s="19"/>
      <c r="H221" s="20"/>
      <c r="I221" s="20"/>
      <c r="L221" s="20"/>
      <c r="M221" s="20"/>
      <c r="N221" s="20"/>
    </row>
    <row r="222" spans="2:14" s="18" customFormat="1" ht="12.75">
      <c r="B222" s="19"/>
      <c r="C222" s="19"/>
      <c r="H222" s="20"/>
      <c r="I222" s="20"/>
      <c r="L222" s="20"/>
      <c r="M222" s="20"/>
      <c r="N222" s="20"/>
    </row>
    <row r="223" spans="2:14" s="18" customFormat="1" ht="12.75">
      <c r="B223" s="19"/>
      <c r="C223" s="19"/>
      <c r="H223" s="20"/>
      <c r="I223" s="20"/>
      <c r="L223" s="20"/>
      <c r="M223" s="20"/>
      <c r="N223" s="20"/>
    </row>
    <row r="224" spans="2:14" s="18" customFormat="1" ht="12.75">
      <c r="B224" s="19"/>
      <c r="C224" s="19"/>
      <c r="H224" s="20"/>
      <c r="I224" s="20"/>
      <c r="L224" s="20"/>
      <c r="M224" s="20"/>
      <c r="N224" s="20"/>
    </row>
    <row r="225" spans="2:14" s="18" customFormat="1" ht="12.75">
      <c r="B225" s="19"/>
      <c r="C225" s="19"/>
      <c r="H225" s="20"/>
      <c r="I225" s="20"/>
      <c r="L225" s="20"/>
      <c r="M225" s="20"/>
      <c r="N225" s="20"/>
    </row>
    <row r="226" spans="2:14" s="18" customFormat="1" ht="12.75">
      <c r="B226" s="19"/>
      <c r="C226" s="19"/>
      <c r="H226" s="20"/>
      <c r="I226" s="20"/>
      <c r="L226" s="20"/>
      <c r="M226" s="20"/>
      <c r="N226" s="20"/>
    </row>
    <row r="227" spans="2:14" s="18" customFormat="1" ht="12.75">
      <c r="B227" s="19"/>
      <c r="C227" s="19"/>
      <c r="H227" s="20"/>
      <c r="I227" s="20"/>
      <c r="L227" s="20"/>
      <c r="M227" s="20"/>
      <c r="N227" s="20"/>
    </row>
    <row r="228" spans="2:14" s="18" customFormat="1" ht="12.75">
      <c r="B228" s="19"/>
      <c r="C228" s="19"/>
      <c r="H228" s="20"/>
      <c r="I228" s="20"/>
      <c r="L228" s="20"/>
      <c r="M228" s="20"/>
      <c r="N228" s="20"/>
    </row>
    <row r="229" spans="2:14" s="18" customFormat="1" ht="12.75">
      <c r="B229" s="19"/>
      <c r="C229" s="19"/>
      <c r="H229" s="20"/>
      <c r="I229" s="20"/>
      <c r="L229" s="20"/>
      <c r="M229" s="20"/>
      <c r="N229" s="20"/>
    </row>
    <row r="230" spans="2:14" s="18" customFormat="1" ht="12.75">
      <c r="B230" s="19"/>
      <c r="C230" s="19"/>
      <c r="H230" s="20"/>
      <c r="I230" s="20"/>
      <c r="L230" s="20"/>
      <c r="M230" s="20"/>
      <c r="N230" s="20"/>
    </row>
    <row r="231" spans="2:14" s="18" customFormat="1" ht="12.75">
      <c r="B231" s="19"/>
      <c r="C231" s="19"/>
      <c r="H231" s="20"/>
      <c r="I231" s="20"/>
      <c r="L231" s="20"/>
      <c r="M231" s="20"/>
      <c r="N231" s="20"/>
    </row>
    <row r="232" spans="2:14" s="18" customFormat="1" ht="12.75">
      <c r="B232" s="19"/>
      <c r="C232" s="19"/>
      <c r="H232" s="20"/>
      <c r="I232" s="20"/>
      <c r="L232" s="20"/>
      <c r="M232" s="20"/>
      <c r="N232" s="20"/>
    </row>
    <row r="233" spans="2:14" s="18" customFormat="1" ht="12.75">
      <c r="B233" s="19"/>
      <c r="C233" s="19"/>
      <c r="H233" s="20"/>
      <c r="I233" s="20"/>
      <c r="L233" s="20"/>
      <c r="M233" s="20"/>
      <c r="N233" s="20"/>
    </row>
    <row r="234" spans="2:14" s="18" customFormat="1" ht="12.75">
      <c r="B234" s="19"/>
      <c r="C234" s="19"/>
      <c r="H234" s="20"/>
      <c r="I234" s="20"/>
      <c r="L234" s="20"/>
      <c r="M234" s="20"/>
      <c r="N234" s="20"/>
    </row>
    <row r="235" spans="2:14" s="18" customFormat="1" ht="12.75">
      <c r="B235" s="19"/>
      <c r="C235" s="19"/>
      <c r="H235" s="20"/>
      <c r="I235" s="20"/>
      <c r="L235" s="20"/>
      <c r="M235" s="20"/>
      <c r="N235" s="20"/>
    </row>
    <row r="236" spans="2:14" s="18" customFormat="1" ht="12.75">
      <c r="B236" s="19"/>
      <c r="C236" s="19"/>
      <c r="H236" s="20"/>
      <c r="I236" s="20"/>
      <c r="L236" s="20"/>
      <c r="M236" s="20"/>
      <c r="N236" s="20"/>
    </row>
    <row r="237" spans="2:14" s="18" customFormat="1" ht="12.75">
      <c r="B237" s="19"/>
      <c r="C237" s="19"/>
      <c r="H237" s="20"/>
      <c r="I237" s="20"/>
      <c r="L237" s="20"/>
      <c r="M237" s="20"/>
      <c r="N237" s="20"/>
    </row>
    <row r="238" spans="2:14" s="18" customFormat="1" ht="12.75">
      <c r="B238" s="19"/>
      <c r="C238" s="19"/>
      <c r="H238" s="20"/>
      <c r="I238" s="20"/>
      <c r="L238" s="20"/>
      <c r="M238" s="20"/>
      <c r="N238" s="20"/>
    </row>
    <row r="239" spans="2:14" s="18" customFormat="1" ht="12.75">
      <c r="B239" s="19"/>
      <c r="C239" s="19"/>
      <c r="H239" s="20"/>
      <c r="I239" s="20"/>
      <c r="L239" s="20"/>
      <c r="M239" s="20"/>
      <c r="N239" s="20"/>
    </row>
    <row r="240" spans="2:14" s="18" customFormat="1" ht="12.75">
      <c r="B240" s="19"/>
      <c r="C240" s="19"/>
      <c r="H240" s="20"/>
      <c r="I240" s="20"/>
      <c r="L240" s="20"/>
      <c r="M240" s="20"/>
      <c r="N240" s="20"/>
    </row>
    <row r="241" spans="2:14" s="18" customFormat="1" ht="12.75">
      <c r="B241" s="19"/>
      <c r="C241" s="19"/>
      <c r="H241" s="20"/>
      <c r="I241" s="20"/>
      <c r="L241" s="20"/>
      <c r="M241" s="20"/>
      <c r="N241" s="20"/>
    </row>
    <row r="242" spans="2:14" s="18" customFormat="1" ht="12.75">
      <c r="B242" s="19"/>
      <c r="C242" s="19"/>
      <c r="H242" s="20"/>
      <c r="I242" s="20"/>
      <c r="L242" s="20"/>
      <c r="M242" s="20"/>
      <c r="N242" s="20"/>
    </row>
    <row r="243" spans="2:14" s="18" customFormat="1" ht="12.75">
      <c r="B243" s="19"/>
      <c r="C243" s="19"/>
      <c r="H243" s="20"/>
      <c r="I243" s="20"/>
      <c r="L243" s="20"/>
      <c r="M243" s="20"/>
      <c r="N243" s="20"/>
    </row>
    <row r="244" spans="2:14" s="18" customFormat="1" ht="12.75">
      <c r="B244" s="19"/>
      <c r="C244" s="19"/>
      <c r="H244" s="20"/>
      <c r="I244" s="20"/>
      <c r="L244" s="20"/>
      <c r="M244" s="20"/>
      <c r="N244" s="20"/>
    </row>
    <row r="245" spans="2:14" s="18" customFormat="1" ht="12.75">
      <c r="B245" s="19"/>
      <c r="C245" s="19"/>
      <c r="H245" s="20"/>
      <c r="I245" s="20"/>
      <c r="L245" s="20"/>
      <c r="M245" s="20"/>
      <c r="N245" s="20"/>
    </row>
    <row r="246" spans="2:14" s="18" customFormat="1" ht="12.75">
      <c r="B246" s="19"/>
      <c r="C246" s="19"/>
      <c r="H246" s="20"/>
      <c r="I246" s="20"/>
      <c r="L246" s="20"/>
      <c r="M246" s="20"/>
      <c r="N246" s="20"/>
    </row>
    <row r="247" spans="2:14" s="18" customFormat="1" ht="12.75">
      <c r="B247" s="19"/>
      <c r="C247" s="19"/>
      <c r="H247" s="20"/>
      <c r="I247" s="20"/>
      <c r="L247" s="20"/>
      <c r="M247" s="20"/>
      <c r="N247" s="20"/>
    </row>
    <row r="248" spans="2:14" s="18" customFormat="1" ht="12.75">
      <c r="B248" s="19"/>
      <c r="C248" s="19"/>
      <c r="H248" s="20"/>
      <c r="I248" s="20"/>
      <c r="L248" s="20"/>
      <c r="M248" s="20"/>
      <c r="N248" s="20"/>
    </row>
    <row r="249" spans="2:14" s="18" customFormat="1" ht="12.75">
      <c r="B249" s="19"/>
      <c r="C249" s="19"/>
      <c r="H249" s="20"/>
      <c r="I249" s="20"/>
      <c r="L249" s="20"/>
      <c r="M249" s="20"/>
      <c r="N249" s="20"/>
    </row>
    <row r="250" spans="2:14" s="18" customFormat="1" ht="12.75">
      <c r="B250" s="19"/>
      <c r="C250" s="19"/>
      <c r="H250" s="20"/>
      <c r="I250" s="20"/>
      <c r="L250" s="20"/>
      <c r="M250" s="20"/>
      <c r="N250" s="20"/>
    </row>
    <row r="251" spans="2:14" s="18" customFormat="1" ht="12.75">
      <c r="B251" s="19"/>
      <c r="C251" s="19"/>
      <c r="H251" s="20"/>
      <c r="I251" s="20"/>
      <c r="L251" s="20"/>
      <c r="M251" s="20"/>
      <c r="N251" s="20"/>
    </row>
    <row r="252" spans="3:14" s="18" customFormat="1" ht="12.75">
      <c r="C252" s="19"/>
      <c r="H252" s="20"/>
      <c r="I252" s="20"/>
      <c r="L252" s="20"/>
      <c r="M252" s="20"/>
      <c r="N252" s="20"/>
    </row>
  </sheetData>
  <sheetProtection/>
  <mergeCells count="45">
    <mergeCell ref="D57:F57"/>
    <mergeCell ref="E44:H44"/>
    <mergeCell ref="E48:H48"/>
    <mergeCell ref="E49:H49"/>
    <mergeCell ref="E35:H35"/>
    <mergeCell ref="E36:H36"/>
    <mergeCell ref="E37:H37"/>
    <mergeCell ref="E38:H38"/>
    <mergeCell ref="E45:H45"/>
    <mergeCell ref="E50:H50"/>
    <mergeCell ref="E47:H47"/>
    <mergeCell ref="D58:F58"/>
    <mergeCell ref="E8:H10"/>
    <mergeCell ref="E13:H13"/>
    <mergeCell ref="E14:H14"/>
    <mergeCell ref="E15:H15"/>
    <mergeCell ref="E30:H30"/>
    <mergeCell ref="E16:H16"/>
    <mergeCell ref="E17:H17"/>
    <mergeCell ref="E34:H34"/>
    <mergeCell ref="C2:E3"/>
    <mergeCell ref="C6:H6"/>
    <mergeCell ref="E7:H7"/>
    <mergeCell ref="A12:H12"/>
    <mergeCell ref="E19:H19"/>
    <mergeCell ref="E21:H21"/>
    <mergeCell ref="E20:H20"/>
    <mergeCell ref="E18:H18"/>
    <mergeCell ref="E29:H29"/>
    <mergeCell ref="E31:H31"/>
    <mergeCell ref="E32:H32"/>
    <mergeCell ref="E22:H22"/>
    <mergeCell ref="E23:H23"/>
    <mergeCell ref="E24:H24"/>
    <mergeCell ref="E25:H25"/>
    <mergeCell ref="E26:H26"/>
    <mergeCell ref="E27:H27"/>
    <mergeCell ref="E28:H28"/>
    <mergeCell ref="E33:H33"/>
    <mergeCell ref="E46:H46"/>
    <mergeCell ref="E39:H39"/>
    <mergeCell ref="E40:H40"/>
    <mergeCell ref="E41:H41"/>
    <mergeCell ref="E42:H42"/>
    <mergeCell ref="E43:H43"/>
  </mergeCells>
  <printOptions horizontalCentered="1"/>
  <pageMargins left="0.25" right="0.25" top="0.75" bottom="0.75" header="0.3" footer="0.3"/>
  <pageSetup fitToHeight="0" fitToWidth="1" horizontalDpi="360" verticalDpi="360" orientation="landscape" paperSize="9" scale="79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2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8.8515625" style="18" customWidth="1"/>
    <col min="2" max="2" width="98.7109375" style="18" customWidth="1"/>
    <col min="3" max="3" width="5.00390625" style="18" customWidth="1"/>
    <col min="4" max="4" width="8.00390625" style="18" customWidth="1"/>
    <col min="5" max="5" width="14.00390625" style="18" customWidth="1"/>
    <col min="6" max="6" width="9.57421875" style="18" customWidth="1"/>
    <col min="7" max="7" width="11.421875" style="221" customWidth="1"/>
    <col min="8" max="8" width="16.8515625" style="20" bestFit="1" customWidth="1"/>
    <col min="9" max="9" width="9.7109375" style="20" hidden="1" customWidth="1"/>
    <col min="10" max="10" width="17.7109375" style="18" hidden="1" customWidth="1"/>
    <col min="11" max="11" width="16.28125" style="18" hidden="1" customWidth="1"/>
    <col min="12" max="16384" width="11.421875" style="20" customWidth="1"/>
  </cols>
  <sheetData>
    <row r="1" spans="1:11" s="2" customFormat="1" ht="11.25" customHeight="1">
      <c r="A1" s="137"/>
      <c r="B1" s="138"/>
      <c r="C1" s="139"/>
      <c r="D1" s="139"/>
      <c r="E1" s="139"/>
      <c r="F1" s="139"/>
      <c r="G1" s="211"/>
      <c r="H1" s="140"/>
      <c r="J1" s="63"/>
      <c r="K1" s="63"/>
    </row>
    <row r="2" spans="1:8" s="2" customFormat="1" ht="14.25">
      <c r="A2" s="141" t="s">
        <v>32</v>
      </c>
      <c r="B2" s="64"/>
      <c r="C2" s="269" t="s">
        <v>14</v>
      </c>
      <c r="D2" s="269"/>
      <c r="E2" s="269"/>
      <c r="F2" s="65"/>
      <c r="G2" s="212"/>
      <c r="H2" s="142"/>
    </row>
    <row r="3" spans="1:8" s="2" customFormat="1" ht="14.25">
      <c r="A3" s="141" t="s">
        <v>33</v>
      </c>
      <c r="B3" s="64"/>
      <c r="C3" s="269"/>
      <c r="D3" s="269"/>
      <c r="E3" s="269"/>
      <c r="F3" s="65"/>
      <c r="G3" s="213"/>
      <c r="H3" s="142"/>
    </row>
    <row r="4" spans="1:11" s="2" customFormat="1" ht="10.5" customHeight="1">
      <c r="A4" s="143"/>
      <c r="B4" s="68"/>
      <c r="C4" s="69"/>
      <c r="D4" s="69"/>
      <c r="E4" s="69"/>
      <c r="F4" s="70"/>
      <c r="G4" s="207"/>
      <c r="H4" s="144"/>
      <c r="J4" s="65"/>
      <c r="K4" s="65"/>
    </row>
    <row r="5" spans="1:11" s="2" customFormat="1" ht="15">
      <c r="A5" s="141" t="str">
        <f>'Memorial de cálculo'!A5</f>
        <v>Obra: Reforma de Muro de Contenção na Rua Querino Scaravonatti</v>
      </c>
      <c r="B5" s="71"/>
      <c r="C5" s="21" t="s">
        <v>142</v>
      </c>
      <c r="D5" s="72"/>
      <c r="E5" s="65"/>
      <c r="F5" s="65"/>
      <c r="G5" s="213"/>
      <c r="H5" s="145"/>
      <c r="J5" s="134" t="s">
        <v>45</v>
      </c>
      <c r="K5" s="133" t="s">
        <v>49</v>
      </c>
    </row>
    <row r="6" spans="1:11" s="2" customFormat="1" ht="15">
      <c r="A6" s="141" t="str">
        <f>'Memorial de cálculo'!A6</f>
        <v>Endereço: Rua Querino Scaravanatti</v>
      </c>
      <c r="B6" s="71"/>
      <c r="C6" s="270" t="str">
        <f>'Memorial de cálculo'!C6:H6</f>
        <v>Extensão: 32,00m</v>
      </c>
      <c r="D6" s="297"/>
      <c r="E6" s="297"/>
      <c r="F6" s="297"/>
      <c r="G6" s="297"/>
      <c r="H6" s="298"/>
      <c r="J6" s="133" t="s">
        <v>46</v>
      </c>
      <c r="K6" s="133" t="s">
        <v>48</v>
      </c>
    </row>
    <row r="7" spans="1:11" s="2" customFormat="1" ht="15.75" thickBot="1">
      <c r="A7" s="146" t="s">
        <v>31</v>
      </c>
      <c r="B7" s="73"/>
      <c r="C7" s="37" t="s">
        <v>95</v>
      </c>
      <c r="D7" s="74"/>
      <c r="E7" s="272" t="s">
        <v>141</v>
      </c>
      <c r="F7" s="272"/>
      <c r="G7" s="272"/>
      <c r="H7" s="273"/>
      <c r="J7" s="110"/>
      <c r="K7" s="110"/>
    </row>
    <row r="8" spans="1:11" s="2" customFormat="1" ht="12.75" customHeight="1">
      <c r="A8" s="147"/>
      <c r="B8" s="4"/>
      <c r="C8" s="4"/>
      <c r="D8" s="4"/>
      <c r="E8" s="5" t="s">
        <v>37</v>
      </c>
      <c r="F8" s="5" t="s">
        <v>15</v>
      </c>
      <c r="G8" s="208" t="s">
        <v>16</v>
      </c>
      <c r="H8" s="127" t="s">
        <v>28</v>
      </c>
      <c r="J8" s="123" t="s">
        <v>37</v>
      </c>
      <c r="K8" s="126" t="s">
        <v>37</v>
      </c>
    </row>
    <row r="9" spans="1:11" s="2" customFormat="1" ht="12.75">
      <c r="A9" s="124" t="s">
        <v>17</v>
      </c>
      <c r="B9" s="5" t="s">
        <v>168</v>
      </c>
      <c r="C9" s="5" t="s">
        <v>18</v>
      </c>
      <c r="D9" s="5" t="s">
        <v>19</v>
      </c>
      <c r="E9" s="5" t="s">
        <v>36</v>
      </c>
      <c r="F9" s="5" t="s">
        <v>20</v>
      </c>
      <c r="G9" s="208" t="s">
        <v>1</v>
      </c>
      <c r="H9" s="127" t="s">
        <v>29</v>
      </c>
      <c r="J9" s="124" t="s">
        <v>39</v>
      </c>
      <c r="K9" s="127" t="s">
        <v>36</v>
      </c>
    </row>
    <row r="10" spans="1:11" s="2" customFormat="1" ht="12.75">
      <c r="A10" s="148"/>
      <c r="B10" s="6"/>
      <c r="C10" s="7"/>
      <c r="D10" s="7"/>
      <c r="E10" s="7" t="s">
        <v>21</v>
      </c>
      <c r="F10" s="7" t="s">
        <v>21</v>
      </c>
      <c r="G10" s="209" t="s">
        <v>21</v>
      </c>
      <c r="H10" s="128" t="s">
        <v>34</v>
      </c>
      <c r="J10" s="125" t="s">
        <v>21</v>
      </c>
      <c r="K10" s="128" t="s">
        <v>21</v>
      </c>
    </row>
    <row r="11" spans="1:11" s="2" customFormat="1" ht="8.25" customHeight="1">
      <c r="A11" s="274"/>
      <c r="B11" s="275"/>
      <c r="C11" s="275"/>
      <c r="D11" s="275"/>
      <c r="E11" s="275"/>
      <c r="F11" s="275"/>
      <c r="G11" s="275"/>
      <c r="H11" s="276"/>
      <c r="I11" s="135" t="s">
        <v>47</v>
      </c>
      <c r="J11" s="113"/>
      <c r="K11" s="114"/>
    </row>
    <row r="12" spans="1:11" s="2" customFormat="1" ht="25.5" customHeight="1">
      <c r="A12" s="250" t="s">
        <v>22</v>
      </c>
      <c r="B12" s="208" t="s">
        <v>44</v>
      </c>
      <c r="C12" s="252"/>
      <c r="D12" s="253"/>
      <c r="E12" s="253"/>
      <c r="F12" s="254"/>
      <c r="G12" s="214">
        <f>SUM(F13:F14)</f>
        <v>909.07</v>
      </c>
      <c r="H12" s="255"/>
      <c r="J12" s="115"/>
      <c r="K12" s="116"/>
    </row>
    <row r="13" spans="1:11" s="2" customFormat="1" ht="12.75">
      <c r="A13" s="151" t="s">
        <v>23</v>
      </c>
      <c r="B13" s="195" t="s">
        <v>43</v>
      </c>
      <c r="C13" s="190" t="s">
        <v>0</v>
      </c>
      <c r="D13" s="186">
        <f>'Memorial de cálculo'!D14</f>
        <v>2</v>
      </c>
      <c r="E13" s="107">
        <f>K13</f>
        <v>300.85</v>
      </c>
      <c r="F13" s="92">
        <f>D13*E13</f>
        <v>601.7</v>
      </c>
      <c r="G13" s="215"/>
      <c r="H13" s="155" t="s">
        <v>42</v>
      </c>
      <c r="I13" s="132"/>
      <c r="J13" s="119">
        <v>250</v>
      </c>
      <c r="K13" s="120">
        <f>J13*1.2034</f>
        <v>300.85</v>
      </c>
    </row>
    <row r="14" spans="1:11" s="2" customFormat="1" ht="12.75">
      <c r="A14" s="151" t="s">
        <v>24</v>
      </c>
      <c r="B14" s="10" t="s">
        <v>40</v>
      </c>
      <c r="C14" s="47" t="s">
        <v>25</v>
      </c>
      <c r="D14" s="48">
        <f>'Memorial de cálculo'!D15</f>
        <v>1</v>
      </c>
      <c r="E14" s="107">
        <v>307.37</v>
      </c>
      <c r="F14" s="91">
        <f>D14*E14</f>
        <v>307.37</v>
      </c>
      <c r="G14" s="214"/>
      <c r="H14" s="152" t="s">
        <v>35</v>
      </c>
      <c r="J14" s="119">
        <v>254.59</v>
      </c>
      <c r="K14" s="118">
        <f aca="true" t="shared" si="0" ref="K14:K45">J14*1.2034</f>
        <v>306.373606</v>
      </c>
    </row>
    <row r="15" spans="1:11" s="2" customFormat="1" ht="12.75">
      <c r="A15" s="151"/>
      <c r="B15" s="10"/>
      <c r="C15" s="47"/>
      <c r="D15" s="48"/>
      <c r="E15" s="107"/>
      <c r="F15" s="91"/>
      <c r="G15" s="214"/>
      <c r="H15" s="152"/>
      <c r="J15" s="119"/>
      <c r="K15" s="118"/>
    </row>
    <row r="16" spans="1:11" s="129" customFormat="1" ht="25.5" customHeight="1">
      <c r="A16" s="250" t="str">
        <f>'Memorial de cálculo'!A17</f>
        <v>2.0</v>
      </c>
      <c r="B16" s="248" t="str">
        <f>'Memorial de cálculo'!B17</f>
        <v>INFRAESTRUTURA</v>
      </c>
      <c r="C16" s="251"/>
      <c r="D16" s="208"/>
      <c r="E16" s="208"/>
      <c r="F16" s="208"/>
      <c r="G16" s="210">
        <f>SUM(F17:F27)</f>
        <v>53186.201754279995</v>
      </c>
      <c r="H16" s="249"/>
      <c r="J16" s="121"/>
      <c r="K16" s="130">
        <f t="shared" si="0"/>
        <v>0</v>
      </c>
    </row>
    <row r="17" spans="1:11" s="2" customFormat="1" ht="12.75">
      <c r="A17" s="203" t="s">
        <v>65</v>
      </c>
      <c r="B17" s="192" t="str">
        <f>'Memorial de cálculo'!B18</f>
        <v>Escavação manual para bloco de coroamento ou sapata (incluindo escavação para colocação de fôrmas). AF_06/2017 </v>
      </c>
      <c r="C17" s="204" t="s">
        <v>60</v>
      </c>
      <c r="D17" s="48">
        <f>'Memorial de cálculo'!D18</f>
        <v>26.88</v>
      </c>
      <c r="E17" s="107">
        <f aca="true" t="shared" si="1" ref="E17:E25">K17</f>
        <v>128.70363</v>
      </c>
      <c r="F17" s="91">
        <f>E17*D17</f>
        <v>3459.5535744</v>
      </c>
      <c r="G17" s="210"/>
      <c r="H17" s="231" t="s">
        <v>80</v>
      </c>
      <c r="J17" s="119">
        <v>106.95</v>
      </c>
      <c r="K17" s="118">
        <f t="shared" si="0"/>
        <v>128.70363</v>
      </c>
    </row>
    <row r="18" spans="1:11" s="129" customFormat="1" ht="12.75">
      <c r="A18" s="203" t="s">
        <v>66</v>
      </c>
      <c r="B18" s="195" t="s">
        <v>59</v>
      </c>
      <c r="C18" s="199" t="s">
        <v>60</v>
      </c>
      <c r="D18" s="186">
        <f>'Memorial de cálculo'!D19</f>
        <v>3.36</v>
      </c>
      <c r="E18" s="92">
        <f t="shared" si="1"/>
        <v>203.36256600000002</v>
      </c>
      <c r="F18" s="92">
        <f aca="true" t="shared" si="2" ref="F18:F27">D18*E18</f>
        <v>683.29822176</v>
      </c>
      <c r="G18" s="215"/>
      <c r="H18" s="188" t="s">
        <v>61</v>
      </c>
      <c r="J18" s="122">
        <v>168.99</v>
      </c>
      <c r="K18" s="118">
        <f t="shared" si="0"/>
        <v>203.36256600000002</v>
      </c>
    </row>
    <row r="19" spans="1:11" s="129" customFormat="1" ht="12.75">
      <c r="A19" s="203" t="s">
        <v>51</v>
      </c>
      <c r="B19" s="192" t="str">
        <f>'Memorial de cálculo'!B20</f>
        <v>Forma de Madeira Tábuas de Pinus 2 utilizações (Sapatas)</v>
      </c>
      <c r="C19" s="199" t="s">
        <v>0</v>
      </c>
      <c r="D19" s="186">
        <f>'Memorial de cálculo'!D20</f>
        <v>10.86</v>
      </c>
      <c r="E19" s="92">
        <f t="shared" si="1"/>
        <v>93.395874</v>
      </c>
      <c r="F19" s="92">
        <f t="shared" si="2"/>
        <v>1014.27919164</v>
      </c>
      <c r="G19" s="215"/>
      <c r="H19" s="188" t="s">
        <v>88</v>
      </c>
      <c r="J19" s="122">
        <v>77.61</v>
      </c>
      <c r="K19" s="120">
        <f t="shared" si="0"/>
        <v>93.395874</v>
      </c>
    </row>
    <row r="20" spans="1:11" s="129" customFormat="1" ht="12.75">
      <c r="A20" s="203" t="s">
        <v>67</v>
      </c>
      <c r="B20" s="192" t="s">
        <v>62</v>
      </c>
      <c r="C20" s="191" t="s">
        <v>60</v>
      </c>
      <c r="D20" s="186">
        <f>'Memorial de cálculo'!D21</f>
        <v>20.16</v>
      </c>
      <c r="E20" s="92">
        <f t="shared" si="1"/>
        <v>857.446568</v>
      </c>
      <c r="F20" s="91">
        <f t="shared" si="2"/>
        <v>17286.12281088</v>
      </c>
      <c r="G20" s="214"/>
      <c r="H20" s="153" t="s">
        <v>63</v>
      </c>
      <c r="J20" s="121">
        <v>712.52</v>
      </c>
      <c r="K20" s="118">
        <f t="shared" si="0"/>
        <v>857.446568</v>
      </c>
    </row>
    <row r="21" spans="1:11" s="129" customFormat="1" ht="12.75">
      <c r="A21" s="203" t="s">
        <v>69</v>
      </c>
      <c r="B21" s="192" t="s">
        <v>114</v>
      </c>
      <c r="C21" s="191" t="s">
        <v>64</v>
      </c>
      <c r="D21" s="186">
        <f>'Memorial de cálculo'!D22</f>
        <v>830.84</v>
      </c>
      <c r="E21" s="92">
        <f t="shared" si="1"/>
        <v>16.895736</v>
      </c>
      <c r="F21" s="91">
        <f t="shared" si="2"/>
        <v>14037.65329824</v>
      </c>
      <c r="G21" s="214"/>
      <c r="H21" s="153" t="s">
        <v>117</v>
      </c>
      <c r="J21" s="121">
        <v>14.04</v>
      </c>
      <c r="K21" s="118">
        <f t="shared" si="0"/>
        <v>16.895736</v>
      </c>
    </row>
    <row r="22" spans="1:11" s="129" customFormat="1" ht="12.75">
      <c r="A22" s="203" t="s">
        <v>78</v>
      </c>
      <c r="B22" s="197" t="str">
        <f>'Memorial de cálculo'!B23</f>
        <v> Aço CA-50, 10,0mm, vergalhão</v>
      </c>
      <c r="C22" s="191" t="s">
        <v>64</v>
      </c>
      <c r="D22" s="186">
        <f>'Memorial de cálculo'!D23</f>
        <v>830.84</v>
      </c>
      <c r="E22" s="92">
        <f t="shared" si="1"/>
        <v>10.301104</v>
      </c>
      <c r="F22" s="91">
        <f t="shared" si="2"/>
        <v>8558.569247360001</v>
      </c>
      <c r="G22" s="215"/>
      <c r="H22" s="188" t="s">
        <v>118</v>
      </c>
      <c r="J22" s="121">
        <v>8.56</v>
      </c>
      <c r="K22" s="118">
        <f t="shared" si="0"/>
        <v>10.301104</v>
      </c>
    </row>
    <row r="23" spans="1:11" s="129" customFormat="1" ht="18.75" customHeight="1">
      <c r="A23" s="203" t="s">
        <v>143</v>
      </c>
      <c r="B23" s="197" t="s">
        <v>148</v>
      </c>
      <c r="C23" s="191" t="s">
        <v>146</v>
      </c>
      <c r="D23" s="256">
        <v>150</v>
      </c>
      <c r="E23" s="257">
        <f t="shared" si="1"/>
        <v>14.151984</v>
      </c>
      <c r="F23" s="258">
        <f t="shared" si="2"/>
        <v>2122.7976</v>
      </c>
      <c r="G23" s="215"/>
      <c r="H23" s="188" t="s">
        <v>145</v>
      </c>
      <c r="J23" s="121">
        <v>11.76</v>
      </c>
      <c r="K23" s="130">
        <f t="shared" si="0"/>
        <v>14.151984</v>
      </c>
    </row>
    <row r="24" spans="1:11" s="129" customFormat="1" ht="12.75">
      <c r="A24" s="203" t="s">
        <v>144</v>
      </c>
      <c r="B24" s="197" t="s">
        <v>149</v>
      </c>
      <c r="C24" s="191" t="s">
        <v>146</v>
      </c>
      <c r="D24" s="186">
        <v>150</v>
      </c>
      <c r="E24" s="92">
        <f t="shared" si="1"/>
        <v>8.929228</v>
      </c>
      <c r="F24" s="91">
        <f t="shared" si="2"/>
        <v>1339.3842</v>
      </c>
      <c r="G24" s="215"/>
      <c r="H24" s="188" t="s">
        <v>147</v>
      </c>
      <c r="J24" s="121">
        <v>7.42</v>
      </c>
      <c r="K24" s="118">
        <f t="shared" si="0"/>
        <v>8.929228</v>
      </c>
    </row>
    <row r="25" spans="1:11" s="129" customFormat="1" ht="12.75">
      <c r="A25" s="203" t="s">
        <v>150</v>
      </c>
      <c r="B25" s="197" t="s">
        <v>151</v>
      </c>
      <c r="C25" s="191" t="s">
        <v>146</v>
      </c>
      <c r="D25" s="186">
        <v>5</v>
      </c>
      <c r="E25" s="92">
        <f t="shared" si="1"/>
        <v>55.753522</v>
      </c>
      <c r="F25" s="91">
        <f t="shared" si="2"/>
        <v>278.76761</v>
      </c>
      <c r="G25" s="215"/>
      <c r="H25" s="188" t="s">
        <v>152</v>
      </c>
      <c r="J25" s="121">
        <v>46.33</v>
      </c>
      <c r="K25" s="118">
        <f t="shared" si="0"/>
        <v>55.753522</v>
      </c>
    </row>
    <row r="26" spans="1:11" s="129" customFormat="1" ht="12.75">
      <c r="A26" s="203" t="s">
        <v>154</v>
      </c>
      <c r="B26" s="198" t="s">
        <v>155</v>
      </c>
      <c r="C26" s="199" t="s">
        <v>156</v>
      </c>
      <c r="D26" s="186">
        <v>8</v>
      </c>
      <c r="E26" s="92">
        <v>33.25</v>
      </c>
      <c r="F26" s="91">
        <f t="shared" si="2"/>
        <v>266</v>
      </c>
      <c r="G26" s="215"/>
      <c r="H26" s="153" t="s">
        <v>153</v>
      </c>
      <c r="J26" s="121">
        <v>27.63</v>
      </c>
      <c r="K26" s="118">
        <f t="shared" si="0"/>
        <v>33.249942</v>
      </c>
    </row>
    <row r="27" spans="1:11" s="129" customFormat="1" ht="12.75">
      <c r="A27" s="203" t="s">
        <v>157</v>
      </c>
      <c r="B27" s="198" t="s">
        <v>158</v>
      </c>
      <c r="C27" s="199" t="s">
        <v>146</v>
      </c>
      <c r="D27" s="186">
        <v>401.92</v>
      </c>
      <c r="E27" s="92">
        <v>10.3</v>
      </c>
      <c r="F27" s="91">
        <f t="shared" si="2"/>
        <v>4139.776000000001</v>
      </c>
      <c r="G27" s="215"/>
      <c r="H27" s="153" t="s">
        <v>159</v>
      </c>
      <c r="J27" s="185">
        <v>8.56</v>
      </c>
      <c r="K27" s="118">
        <f t="shared" si="0"/>
        <v>10.301104</v>
      </c>
    </row>
    <row r="28" spans="1:11" s="129" customFormat="1" ht="12.75">
      <c r="A28" s="203"/>
      <c r="B28" s="198"/>
      <c r="C28" s="199"/>
      <c r="D28" s="186"/>
      <c r="E28" s="92"/>
      <c r="F28" s="91"/>
      <c r="G28" s="215"/>
      <c r="H28" s="153"/>
      <c r="J28" s="185"/>
      <c r="K28" s="118"/>
    </row>
    <row r="29" spans="1:11" s="129" customFormat="1" ht="25.5" customHeight="1">
      <c r="A29" s="250" t="s">
        <v>71</v>
      </c>
      <c r="B29" s="248" t="s">
        <v>72</v>
      </c>
      <c r="C29" s="191"/>
      <c r="D29" s="256"/>
      <c r="E29" s="257"/>
      <c r="F29" s="258"/>
      <c r="G29" s="214">
        <f>SUM(F30:F42)</f>
        <v>31787.091126119994</v>
      </c>
      <c r="H29" s="153"/>
      <c r="J29" s="183"/>
      <c r="K29" s="130">
        <f t="shared" si="0"/>
        <v>0</v>
      </c>
    </row>
    <row r="30" spans="1:11" s="129" customFormat="1" ht="15.75" customHeight="1">
      <c r="A30" s="154" t="s">
        <v>73</v>
      </c>
      <c r="B30" s="205" t="str">
        <f>'Memorial de cálculo'!B31</f>
        <v>Forma de Madeira Tábuas de Pinus 2 utilizações (Pilares e colarinho)</v>
      </c>
      <c r="C30" s="199" t="s">
        <v>0</v>
      </c>
      <c r="D30" s="186">
        <f>'Memorial de cálculo'!D31</f>
        <v>34.13</v>
      </c>
      <c r="E30" s="92">
        <f>K30</f>
        <v>93.395874</v>
      </c>
      <c r="F30" s="92">
        <f aca="true" t="shared" si="3" ref="F30:F37">D30*E30</f>
        <v>3187.6011796200005</v>
      </c>
      <c r="G30" s="215"/>
      <c r="H30" s="188" t="s">
        <v>88</v>
      </c>
      <c r="J30" s="183">
        <v>77.61</v>
      </c>
      <c r="K30" s="120">
        <f t="shared" si="0"/>
        <v>93.395874</v>
      </c>
    </row>
    <row r="31" spans="1:11" s="129" customFormat="1" ht="12.75">
      <c r="A31" s="154" t="s">
        <v>74</v>
      </c>
      <c r="B31" s="192" t="str">
        <f>'Memorial de cálculo'!B32</f>
        <v>Concretagem de pilares, Fck 25 Mpa, com uso de bomba, lançamento, adensamento e acabamento. AF_02/2022</v>
      </c>
      <c r="C31" s="191" t="s">
        <v>60</v>
      </c>
      <c r="D31" s="186">
        <f>'Memorial de cálculo'!D32</f>
        <v>6.14</v>
      </c>
      <c r="E31" s="92">
        <f aca="true" t="shared" si="4" ref="E31:E48">K31</f>
        <v>815.3035</v>
      </c>
      <c r="F31" s="92">
        <f t="shared" si="3"/>
        <v>5005.96349</v>
      </c>
      <c r="G31" s="214"/>
      <c r="H31" s="153" t="s">
        <v>119</v>
      </c>
      <c r="J31" s="183">
        <v>677.5</v>
      </c>
      <c r="K31" s="120">
        <f t="shared" si="0"/>
        <v>815.3035</v>
      </c>
    </row>
    <row r="32" spans="1:11" s="129" customFormat="1" ht="12.75">
      <c r="A32" s="154" t="s">
        <v>109</v>
      </c>
      <c r="B32" s="192" t="str">
        <f>'Memorial de cálculo'!B33</f>
        <v> Aço CA-60, 4,2mm, ou 5,0mm, ou 6,0mm, ou 7,0mm, vergalhão</v>
      </c>
      <c r="C32" s="191" t="s">
        <v>64</v>
      </c>
      <c r="D32" s="186">
        <f>'Memorial de cálculo'!D33</f>
        <v>3.77</v>
      </c>
      <c r="E32" s="92">
        <f t="shared" si="4"/>
        <v>9.747539999999999</v>
      </c>
      <c r="F32" s="92">
        <f t="shared" si="3"/>
        <v>36.74822579999999</v>
      </c>
      <c r="G32" s="214"/>
      <c r="H32" s="153" t="s">
        <v>82</v>
      </c>
      <c r="J32" s="183">
        <v>8.1</v>
      </c>
      <c r="K32" s="118">
        <f t="shared" si="0"/>
        <v>9.747539999999999</v>
      </c>
    </row>
    <row r="33" spans="1:11" s="129" customFormat="1" ht="25.5">
      <c r="A33" s="154" t="s">
        <v>110</v>
      </c>
      <c r="B33" s="192" t="str">
        <f>'Memorial de cálculo'!B34</f>
        <v>Armação de pilar ou viga de estrutura convencional de concreto armado utilizando CA-50 de 5,0mm - Montagem. AF_06/2022</v>
      </c>
      <c r="C33" s="191" t="s">
        <v>64</v>
      </c>
      <c r="D33" s="186">
        <f>'Memorial de cálculo'!D34</f>
        <v>3.77</v>
      </c>
      <c r="E33" s="92">
        <f t="shared" si="4"/>
        <v>18.460156</v>
      </c>
      <c r="F33" s="92">
        <f t="shared" si="3"/>
        <v>69.59478812</v>
      </c>
      <c r="G33" s="214"/>
      <c r="H33" s="153" t="s">
        <v>85</v>
      </c>
      <c r="J33" s="183">
        <v>15.34</v>
      </c>
      <c r="K33" s="118">
        <f t="shared" si="0"/>
        <v>18.460156</v>
      </c>
    </row>
    <row r="34" spans="1:11" s="129" customFormat="1" ht="25.5">
      <c r="A34" s="154" t="s">
        <v>75</v>
      </c>
      <c r="B34" s="192" t="str">
        <f>'Memorial de cálculo'!B35</f>
        <v>Armação de pilar ou viga de estrutura convencional de concreto armado utilizando CA-50 de 8,0mm - Montagem. AF_06/2022</v>
      </c>
      <c r="C34" s="191" t="s">
        <v>64</v>
      </c>
      <c r="D34" s="186">
        <f>'Memorial de cálculo'!D35</f>
        <v>19.5</v>
      </c>
      <c r="E34" s="92">
        <f t="shared" si="4"/>
        <v>16.149628</v>
      </c>
      <c r="F34" s="92">
        <f t="shared" si="3"/>
        <v>314.917746</v>
      </c>
      <c r="G34" s="214"/>
      <c r="H34" s="153" t="s">
        <v>124</v>
      </c>
      <c r="J34" s="183">
        <v>13.42</v>
      </c>
      <c r="K34" s="118">
        <f t="shared" si="0"/>
        <v>16.149628</v>
      </c>
    </row>
    <row r="35" spans="1:11" s="129" customFormat="1" ht="12.75">
      <c r="A35" s="154" t="s">
        <v>76</v>
      </c>
      <c r="B35" s="192" t="str">
        <f>'Memorial de cálculo'!B36</f>
        <v> Aço CA-50, 8,0mm, vergalhão</v>
      </c>
      <c r="C35" s="191" t="s">
        <v>64</v>
      </c>
      <c r="D35" s="186">
        <f>'Memorial de cálculo'!D36</f>
        <v>19.5</v>
      </c>
      <c r="E35" s="92">
        <f t="shared" si="4"/>
        <v>10.938906</v>
      </c>
      <c r="F35" s="92">
        <f t="shared" si="3"/>
        <v>213.30866699999999</v>
      </c>
      <c r="G35" s="214"/>
      <c r="H35" s="153" t="s">
        <v>70</v>
      </c>
      <c r="J35" s="183">
        <v>9.09</v>
      </c>
      <c r="K35" s="118">
        <f t="shared" si="0"/>
        <v>10.938906</v>
      </c>
    </row>
    <row r="36" spans="1:11" s="129" customFormat="1" ht="25.5">
      <c r="A36" s="154" t="s">
        <v>77</v>
      </c>
      <c r="B36" s="192" t="str">
        <f>'Memorial de cálculo'!B37</f>
        <v>Armação de pilar ou viga de estrutura convencional de concreto armado utilizando CA-50 de 12,5mm - Montagem. AF_06/2022</v>
      </c>
      <c r="C36" s="191" t="s">
        <v>64</v>
      </c>
      <c r="D36" s="186">
        <f>'Memorial de cálculo'!D37</f>
        <v>463.45</v>
      </c>
      <c r="E36" s="92">
        <f t="shared" si="4"/>
        <v>12.058068</v>
      </c>
      <c r="F36" s="92">
        <f t="shared" si="3"/>
        <v>5588.3116146</v>
      </c>
      <c r="G36" s="214"/>
      <c r="H36" s="188" t="s">
        <v>105</v>
      </c>
      <c r="J36" s="183">
        <v>10.02</v>
      </c>
      <c r="K36" s="118">
        <f t="shared" si="0"/>
        <v>12.058068</v>
      </c>
    </row>
    <row r="37" spans="1:11" s="206" customFormat="1" ht="13.5" customHeight="1">
      <c r="A37" s="154" t="s">
        <v>86</v>
      </c>
      <c r="B37" s="192" t="str">
        <f>'Memorial de cálculo'!B38</f>
        <v> Aço CA-50, 12,50mm, vergalhão</v>
      </c>
      <c r="C37" s="191" t="s">
        <v>64</v>
      </c>
      <c r="D37" s="186">
        <f>'Memorial de cálculo'!D38</f>
        <v>463.45</v>
      </c>
      <c r="E37" s="92">
        <f t="shared" si="4"/>
        <v>8.929228</v>
      </c>
      <c r="F37" s="92">
        <f t="shared" si="3"/>
        <v>4138.2507166</v>
      </c>
      <c r="G37" s="215"/>
      <c r="H37" s="188" t="s">
        <v>106</v>
      </c>
      <c r="J37" s="183">
        <v>7.42</v>
      </c>
      <c r="K37" s="118">
        <f t="shared" si="0"/>
        <v>8.929228</v>
      </c>
    </row>
    <row r="38" spans="1:11" s="206" customFormat="1" ht="13.5" customHeight="1">
      <c r="A38" s="154" t="s">
        <v>87</v>
      </c>
      <c r="B38" s="205" t="str">
        <f>'Memorial de cálculo'!B39</f>
        <v>Armação de pilar ou viga de estrutura convencional de concreto armado utilizando CA-50 de 10,0mm - Montagem. AF_06/2022</v>
      </c>
      <c r="C38" s="199" t="s">
        <v>64</v>
      </c>
      <c r="D38" s="186">
        <f>'Memorial de cálculo'!D39</f>
        <v>203.97</v>
      </c>
      <c r="E38" s="92">
        <f t="shared" si="4"/>
        <v>14.38063</v>
      </c>
      <c r="F38" s="92">
        <f>D38*E38</f>
        <v>2933.2171011</v>
      </c>
      <c r="G38" s="215"/>
      <c r="H38" s="188" t="s">
        <v>104</v>
      </c>
      <c r="J38" s="183">
        <v>11.95</v>
      </c>
      <c r="K38" s="118">
        <f t="shared" si="0"/>
        <v>14.38063</v>
      </c>
    </row>
    <row r="39" spans="1:11" s="206" customFormat="1" ht="13.5" customHeight="1">
      <c r="A39" s="154" t="s">
        <v>100</v>
      </c>
      <c r="B39" s="192" t="str">
        <f>'Memorial de cálculo'!B40</f>
        <v> Aço CA-50, 10,00mm, vergalhão</v>
      </c>
      <c r="C39" s="199" t="s">
        <v>64</v>
      </c>
      <c r="D39" s="186">
        <f>'Memorial de cálculo'!D40</f>
        <v>203.97</v>
      </c>
      <c r="E39" s="92">
        <f t="shared" si="4"/>
        <v>10.301104</v>
      </c>
      <c r="F39" s="92">
        <f>D39*E39</f>
        <v>2101.11618288</v>
      </c>
      <c r="G39" s="215"/>
      <c r="H39" s="188" t="s">
        <v>118</v>
      </c>
      <c r="J39" s="183">
        <v>8.56</v>
      </c>
      <c r="K39" s="118">
        <f t="shared" si="0"/>
        <v>10.301104</v>
      </c>
    </row>
    <row r="40" spans="1:11" s="206" customFormat="1" ht="13.5" customHeight="1">
      <c r="A40" s="154" t="s">
        <v>101</v>
      </c>
      <c r="B40" s="192" t="str">
        <f>'Memorial de cálculo'!B41</f>
        <v>Armação de pilar ou viga de estrutura convencional de concreto armado utilizando CA-50 de 5,0mm - Montagem. AF_06/2022</v>
      </c>
      <c r="C40" s="199" t="s">
        <v>64</v>
      </c>
      <c r="D40" s="186">
        <f>'Memorial de cálculo'!D41</f>
        <v>96.4</v>
      </c>
      <c r="E40" s="92">
        <f t="shared" si="4"/>
        <v>18.460156</v>
      </c>
      <c r="F40" s="92">
        <f>D40*E40</f>
        <v>1779.5590384000002</v>
      </c>
      <c r="G40" s="215"/>
      <c r="H40" s="153" t="s">
        <v>85</v>
      </c>
      <c r="J40" s="183">
        <v>15.34</v>
      </c>
      <c r="K40" s="118">
        <f t="shared" si="0"/>
        <v>18.460156</v>
      </c>
    </row>
    <row r="41" spans="1:11" s="206" customFormat="1" ht="13.5" customHeight="1">
      <c r="A41" s="154" t="s">
        <v>102</v>
      </c>
      <c r="B41" s="192" t="str">
        <f>'Memorial de cálculo'!B42</f>
        <v> Aço CA-60, 4,2mm, ou 5,0mm, ou 6,0mm, ou 7,0mm, vergalhão</v>
      </c>
      <c r="C41" s="199" t="s">
        <v>64</v>
      </c>
      <c r="D41" s="186">
        <f>'Memorial de cálculo'!D42</f>
        <v>96.4</v>
      </c>
      <c r="E41" s="92">
        <f t="shared" si="4"/>
        <v>9.747539999999999</v>
      </c>
      <c r="F41" s="92">
        <f>D41*E41</f>
        <v>939.6628559999999</v>
      </c>
      <c r="G41" s="215"/>
      <c r="H41" s="153" t="s">
        <v>82</v>
      </c>
      <c r="J41" s="183">
        <v>8.1</v>
      </c>
      <c r="K41" s="118">
        <f t="shared" si="0"/>
        <v>9.747539999999999</v>
      </c>
    </row>
    <row r="42" spans="1:11" s="206" customFormat="1" ht="13.5" customHeight="1">
      <c r="A42" s="154" t="s">
        <v>103</v>
      </c>
      <c r="B42" s="192" t="str">
        <f>'Memorial de cálculo'!B43</f>
        <v>Concretagem de Vigas e Lajes, Fck=25MPa, com uso de bomba - lançamento adensamento e acabamento. AF_02/2022_PS</v>
      </c>
      <c r="C42" s="191" t="s">
        <v>60</v>
      </c>
      <c r="D42" s="186">
        <v>6.72</v>
      </c>
      <c r="E42" s="92">
        <f t="shared" si="4"/>
        <v>815.3035</v>
      </c>
      <c r="F42" s="92">
        <f>D42*E42</f>
        <v>5478.8395199999995</v>
      </c>
      <c r="G42" s="215"/>
      <c r="H42" s="188" t="s">
        <v>119</v>
      </c>
      <c r="J42" s="183">
        <v>677.5</v>
      </c>
      <c r="K42" s="118">
        <f t="shared" si="0"/>
        <v>815.3035</v>
      </c>
    </row>
    <row r="43" spans="1:11" s="206" customFormat="1" ht="13.5" customHeight="1">
      <c r="A43" s="154"/>
      <c r="B43" s="192"/>
      <c r="C43" s="191"/>
      <c r="D43" s="186"/>
      <c r="E43" s="92"/>
      <c r="F43" s="92"/>
      <c r="G43" s="215"/>
      <c r="H43" s="188"/>
      <c r="J43" s="183"/>
      <c r="K43" s="118"/>
    </row>
    <row r="44" spans="1:11" s="206" customFormat="1" ht="25.5" customHeight="1">
      <c r="A44" s="250" t="s">
        <v>89</v>
      </c>
      <c r="B44" s="248" t="str">
        <f>'Memorial de cálculo'!B45</f>
        <v>ALVENARIA E REVESTIMENTOS</v>
      </c>
      <c r="C44" s="199"/>
      <c r="D44" s="256"/>
      <c r="E44" s="257"/>
      <c r="F44" s="257"/>
      <c r="G44" s="215">
        <f>SUM(F45:F45)</f>
        <v>20933.2579247</v>
      </c>
      <c r="H44" s="188"/>
      <c r="J44" s="183"/>
      <c r="K44" s="118">
        <f t="shared" si="0"/>
        <v>0</v>
      </c>
    </row>
    <row r="45" spans="1:11" s="206" customFormat="1" ht="25.5">
      <c r="A45" s="194" t="s">
        <v>91</v>
      </c>
      <c r="B45" s="192" t="str">
        <f>'Memorial de cálculo'!B46</f>
        <v>Pedra Argamassada com cimento e areia 1:3, 40% de argamassa em volume - areia e pedra de mão comerciais - fornecimento e assentamento. AF_08/2022</v>
      </c>
      <c r="C45" s="199" t="s">
        <v>60</v>
      </c>
      <c r="D45" s="256">
        <v>31.51</v>
      </c>
      <c r="E45" s="257">
        <f t="shared" si="4"/>
        <v>664.33697</v>
      </c>
      <c r="F45" s="257">
        <f>E45*D45</f>
        <v>20933.2579247</v>
      </c>
      <c r="G45" s="215"/>
      <c r="H45" s="153" t="s">
        <v>127</v>
      </c>
      <c r="J45" s="183">
        <v>552.05</v>
      </c>
      <c r="K45" s="118">
        <f t="shared" si="0"/>
        <v>664.33697</v>
      </c>
    </row>
    <row r="46" spans="1:11" s="206" customFormat="1" ht="12.75">
      <c r="A46" s="187"/>
      <c r="B46" s="192"/>
      <c r="C46" s="199"/>
      <c r="D46" s="186"/>
      <c r="E46" s="92"/>
      <c r="F46" s="92"/>
      <c r="G46" s="215"/>
      <c r="H46" s="188"/>
      <c r="J46" s="183"/>
      <c r="K46" s="118"/>
    </row>
    <row r="47" spans="1:11" s="206" customFormat="1" ht="25.5" customHeight="1">
      <c r="A47" s="250" t="s">
        <v>107</v>
      </c>
      <c r="B47" s="208" t="s">
        <v>92</v>
      </c>
      <c r="C47" s="199"/>
      <c r="D47" s="256"/>
      <c r="E47" s="257"/>
      <c r="F47" s="257"/>
      <c r="G47" s="215">
        <f>SUM(F48)</f>
        <v>610.5570240000001</v>
      </c>
      <c r="H47" s="188"/>
      <c r="J47" s="183"/>
      <c r="K47" s="118">
        <f>J47*1.2034</f>
        <v>0</v>
      </c>
    </row>
    <row r="48" spans="1:11" s="206" customFormat="1" ht="12.75">
      <c r="A48" s="154" t="s">
        <v>108</v>
      </c>
      <c r="B48" s="184" t="s">
        <v>93</v>
      </c>
      <c r="C48" s="199" t="s">
        <v>0</v>
      </c>
      <c r="D48" s="186">
        <f>'Memorial de cálculo'!D49</f>
        <v>67.2</v>
      </c>
      <c r="E48" s="92">
        <f t="shared" si="4"/>
        <v>9.08567</v>
      </c>
      <c r="F48" s="92">
        <f>E48*D48</f>
        <v>610.5570240000001</v>
      </c>
      <c r="G48" s="215"/>
      <c r="H48" s="188" t="s">
        <v>94</v>
      </c>
      <c r="J48" s="183">
        <v>7.55</v>
      </c>
      <c r="K48" s="118">
        <f>J48*1.2034</f>
        <v>9.08567</v>
      </c>
    </row>
    <row r="49" spans="1:11" s="206" customFormat="1" ht="13.5" thickBot="1">
      <c r="A49" s="187"/>
      <c r="B49" s="205"/>
      <c r="C49" s="191"/>
      <c r="D49" s="186"/>
      <c r="E49" s="92"/>
      <c r="F49" s="92"/>
      <c r="G49" s="214"/>
      <c r="H49" s="153"/>
      <c r="I49" s="129"/>
      <c r="J49" s="183"/>
      <c r="K49" s="118">
        <f>J49*1.2034</f>
        <v>0</v>
      </c>
    </row>
    <row r="50" spans="1:11" s="129" customFormat="1" ht="16.5" thickBot="1">
      <c r="A50" s="76"/>
      <c r="B50" s="232" t="s">
        <v>41</v>
      </c>
      <c r="C50" s="77"/>
      <c r="D50" s="78"/>
      <c r="E50" s="106"/>
      <c r="F50" s="79"/>
      <c r="G50" s="216">
        <f>SUM(G12:G49)</f>
        <v>107426.17782909998</v>
      </c>
      <c r="H50" s="233"/>
      <c r="I50" s="93">
        <f>SUM(F12:F49)</f>
        <v>107426.17782909996</v>
      </c>
      <c r="J50" s="109"/>
      <c r="K50" s="109"/>
    </row>
    <row r="51" spans="1:11" s="2" customFormat="1" ht="15.75">
      <c r="A51" s="156"/>
      <c r="B51" s="87"/>
      <c r="C51" s="80"/>
      <c r="D51" s="81"/>
      <c r="E51" s="85"/>
      <c r="F51" s="86"/>
      <c r="G51" s="217"/>
      <c r="H51" s="142"/>
      <c r="I51" s="88"/>
      <c r="J51" s="85"/>
      <c r="K51" s="85"/>
    </row>
    <row r="52" spans="1:11" s="2" customFormat="1" ht="12.75">
      <c r="A52" s="58"/>
      <c r="B52" s="10" t="s">
        <v>161</v>
      </c>
      <c r="C52" s="11"/>
      <c r="D52" s="12"/>
      <c r="E52" s="13"/>
      <c r="F52" s="14"/>
      <c r="G52" s="218"/>
      <c r="H52" s="59"/>
      <c r="I52" s="88"/>
      <c r="J52" s="13"/>
      <c r="K52" s="13"/>
    </row>
    <row r="53" spans="1:11" s="2" customFormat="1" ht="12.75">
      <c r="A53" s="58"/>
      <c r="B53" s="10"/>
      <c r="C53" s="11"/>
      <c r="D53" s="12"/>
      <c r="E53" s="13"/>
      <c r="F53" s="14"/>
      <c r="G53" s="218"/>
      <c r="H53" s="59"/>
      <c r="J53" s="13"/>
      <c r="K53" s="13"/>
    </row>
    <row r="54" spans="1:11" s="2" customFormat="1" ht="12.75">
      <c r="A54" s="60"/>
      <c r="B54" s="3"/>
      <c r="C54" s="11"/>
      <c r="D54" s="12"/>
      <c r="E54" s="3"/>
      <c r="F54" s="14"/>
      <c r="G54" s="218"/>
      <c r="H54" s="59"/>
      <c r="J54" s="3"/>
      <c r="K54" s="3"/>
    </row>
    <row r="55" spans="1:11" s="2" customFormat="1" ht="12.75">
      <c r="A55" s="60"/>
      <c r="B55" s="15" t="s">
        <v>26</v>
      </c>
      <c r="C55" s="11"/>
      <c r="D55" s="12"/>
      <c r="E55" s="13" t="s">
        <v>27</v>
      </c>
      <c r="F55" s="14"/>
      <c r="G55" s="218"/>
      <c r="H55" s="59"/>
      <c r="J55" s="13"/>
      <c r="K55" s="13"/>
    </row>
    <row r="56" spans="1:11" s="2" customFormat="1" ht="12.75">
      <c r="A56" s="60"/>
      <c r="B56" s="15" t="s">
        <v>38</v>
      </c>
      <c r="C56" s="11"/>
      <c r="D56" s="293" t="s">
        <v>55</v>
      </c>
      <c r="E56" s="293"/>
      <c r="F56" s="293"/>
      <c r="G56" s="218"/>
      <c r="H56" s="59"/>
      <c r="J56" s="15"/>
      <c r="K56" s="15"/>
    </row>
    <row r="57" spans="1:11" s="2" customFormat="1" ht="13.5" thickBot="1">
      <c r="A57" s="61"/>
      <c r="B57" s="16" t="s">
        <v>30</v>
      </c>
      <c r="C57" s="8"/>
      <c r="D57" s="277" t="s">
        <v>56</v>
      </c>
      <c r="E57" s="277"/>
      <c r="F57" s="277"/>
      <c r="G57" s="219"/>
      <c r="H57" s="62"/>
      <c r="J57" s="11"/>
      <c r="K57" s="11"/>
    </row>
    <row r="58" spans="1:11" s="2" customFormat="1" ht="12.75">
      <c r="A58" s="15"/>
      <c r="B58" s="10"/>
      <c r="C58" s="11"/>
      <c r="D58" s="12"/>
      <c r="E58" s="15"/>
      <c r="F58" s="14"/>
      <c r="G58" s="218"/>
      <c r="H58" s="3"/>
      <c r="I58" s="3"/>
      <c r="J58" s="15"/>
      <c r="K58" s="15"/>
    </row>
    <row r="59" spans="1:14" s="2" customFormat="1" ht="12.75">
      <c r="A59" s="15"/>
      <c r="B59" s="10"/>
      <c r="C59" s="11"/>
      <c r="D59" s="12"/>
      <c r="E59" s="15"/>
      <c r="F59" s="14"/>
      <c r="G59" s="218"/>
      <c r="H59" s="3"/>
      <c r="I59" s="3"/>
      <c r="J59" s="15"/>
      <c r="K59" s="15"/>
      <c r="L59" s="3"/>
      <c r="M59" s="3"/>
      <c r="N59" s="3"/>
    </row>
    <row r="60" spans="2:14" s="2" customFormat="1" ht="12.75">
      <c r="B60" s="3"/>
      <c r="C60" s="3"/>
      <c r="G60" s="220"/>
      <c r="L60" s="3"/>
      <c r="M60" s="3"/>
      <c r="N60" s="3"/>
    </row>
    <row r="61" spans="2:7" s="2" customFormat="1" ht="12.75">
      <c r="B61" s="3"/>
      <c r="C61" s="3"/>
      <c r="G61" s="220"/>
    </row>
    <row r="62" spans="1:11" s="2" customFormat="1" ht="12.75">
      <c r="A62" s="82"/>
      <c r="B62" s="83"/>
      <c r="C62" s="83"/>
      <c r="D62" s="82"/>
      <c r="E62" s="82"/>
      <c r="F62" s="82"/>
      <c r="G62" s="221"/>
      <c r="H62" s="82"/>
      <c r="I62" s="20"/>
      <c r="J62" s="82"/>
      <c r="K62" s="82"/>
    </row>
    <row r="63" spans="1:11" ht="12.75">
      <c r="A63" s="82"/>
      <c r="B63" s="83"/>
      <c r="C63" s="83"/>
      <c r="D63" s="82"/>
      <c r="E63" s="82"/>
      <c r="F63" s="82"/>
      <c r="H63" s="82"/>
      <c r="J63" s="82"/>
      <c r="K63" s="82"/>
    </row>
    <row r="64" spans="1:11" ht="12.75">
      <c r="A64" s="82"/>
      <c r="B64" s="83"/>
      <c r="C64" s="83"/>
      <c r="D64" s="82"/>
      <c r="E64" s="82"/>
      <c r="F64" s="82"/>
      <c r="H64" s="82"/>
      <c r="J64" s="82"/>
      <c r="K64" s="82"/>
    </row>
    <row r="65" spans="2:3" ht="12.75">
      <c r="B65" s="19"/>
      <c r="C65" s="19"/>
    </row>
    <row r="66" spans="2:14" s="18" customFormat="1" ht="12.75" customHeight="1">
      <c r="B66" s="19"/>
      <c r="C66" s="19"/>
      <c r="G66" s="221"/>
      <c r="H66" s="20"/>
      <c r="I66" s="20"/>
      <c r="L66" s="20"/>
      <c r="M66" s="20"/>
      <c r="N66" s="20"/>
    </row>
    <row r="67" spans="2:14" s="18" customFormat="1" ht="12.75">
      <c r="B67" s="19"/>
      <c r="C67" s="19"/>
      <c r="G67" s="221"/>
      <c r="H67" s="20"/>
      <c r="I67" s="20"/>
      <c r="L67" s="20"/>
      <c r="M67" s="20"/>
      <c r="N67" s="20"/>
    </row>
    <row r="68" spans="2:14" s="18" customFormat="1" ht="12.75">
      <c r="B68" s="19"/>
      <c r="C68" s="19"/>
      <c r="G68" s="221"/>
      <c r="H68" s="20"/>
      <c r="I68" s="20"/>
      <c r="L68" s="20"/>
      <c r="M68" s="20"/>
      <c r="N68" s="20"/>
    </row>
    <row r="69" spans="2:14" s="18" customFormat="1" ht="12.75">
      <c r="B69" s="19"/>
      <c r="C69" s="19"/>
      <c r="G69" s="221"/>
      <c r="H69" s="20"/>
      <c r="I69" s="20"/>
      <c r="L69" s="20"/>
      <c r="M69" s="20"/>
      <c r="N69" s="20"/>
    </row>
    <row r="70" spans="2:14" s="18" customFormat="1" ht="12.75">
      <c r="B70" s="19"/>
      <c r="C70" s="19"/>
      <c r="G70" s="221"/>
      <c r="H70" s="20"/>
      <c r="I70" s="20"/>
      <c r="L70" s="20"/>
      <c r="M70" s="20"/>
      <c r="N70" s="20"/>
    </row>
    <row r="71" spans="2:14" s="18" customFormat="1" ht="12.75">
      <c r="B71" s="19"/>
      <c r="C71" s="19"/>
      <c r="G71" s="221"/>
      <c r="H71" s="20"/>
      <c r="I71" s="20"/>
      <c r="L71" s="20"/>
      <c r="M71" s="20"/>
      <c r="N71" s="20"/>
    </row>
    <row r="72" spans="2:14" s="18" customFormat="1" ht="12.75">
      <c r="B72" s="19"/>
      <c r="C72" s="19"/>
      <c r="G72" s="221"/>
      <c r="H72" s="20"/>
      <c r="I72" s="20"/>
      <c r="L72" s="20"/>
      <c r="M72" s="20"/>
      <c r="N72" s="20"/>
    </row>
    <row r="73" spans="2:14" s="18" customFormat="1" ht="12.75">
      <c r="B73" s="19"/>
      <c r="C73" s="19"/>
      <c r="G73" s="221"/>
      <c r="H73" s="20"/>
      <c r="I73" s="20"/>
      <c r="L73" s="20"/>
      <c r="M73" s="20"/>
      <c r="N73" s="20"/>
    </row>
    <row r="74" spans="2:14" s="18" customFormat="1" ht="12.75">
      <c r="B74" s="19"/>
      <c r="C74" s="19"/>
      <c r="G74" s="221"/>
      <c r="H74" s="20"/>
      <c r="I74" s="20"/>
      <c r="L74" s="20"/>
      <c r="M74" s="20"/>
      <c r="N74" s="20"/>
    </row>
    <row r="75" spans="2:14" s="18" customFormat="1" ht="12.75">
      <c r="B75" s="19"/>
      <c r="C75" s="19"/>
      <c r="G75" s="221"/>
      <c r="H75" s="20"/>
      <c r="I75" s="20"/>
      <c r="L75" s="20"/>
      <c r="M75" s="20"/>
      <c r="N75" s="20"/>
    </row>
    <row r="76" spans="2:14" s="18" customFormat="1" ht="12.75">
      <c r="B76" s="19"/>
      <c r="C76" s="19"/>
      <c r="G76" s="221"/>
      <c r="H76" s="20"/>
      <c r="I76" s="20"/>
      <c r="L76" s="20"/>
      <c r="M76" s="20"/>
      <c r="N76" s="20"/>
    </row>
    <row r="77" spans="2:14" s="18" customFormat="1" ht="12.75">
      <c r="B77" s="19"/>
      <c r="C77" s="19"/>
      <c r="G77" s="221"/>
      <c r="H77" s="20"/>
      <c r="I77" s="20"/>
      <c r="L77" s="20"/>
      <c r="M77" s="20"/>
      <c r="N77" s="20"/>
    </row>
    <row r="78" spans="2:14" s="18" customFormat="1" ht="12.75">
      <c r="B78" s="19"/>
      <c r="C78" s="19"/>
      <c r="G78" s="221"/>
      <c r="H78" s="20"/>
      <c r="I78" s="20"/>
      <c r="L78" s="20"/>
      <c r="M78" s="20"/>
      <c r="N78" s="20"/>
    </row>
    <row r="79" spans="2:14" s="18" customFormat="1" ht="12.75">
      <c r="B79" s="19"/>
      <c r="C79" s="19"/>
      <c r="G79" s="221"/>
      <c r="H79" s="20"/>
      <c r="I79" s="20"/>
      <c r="L79" s="20"/>
      <c r="M79" s="20"/>
      <c r="N79" s="20"/>
    </row>
    <row r="80" spans="2:14" s="18" customFormat="1" ht="12.75">
      <c r="B80" s="19"/>
      <c r="C80" s="19"/>
      <c r="G80" s="221"/>
      <c r="H80" s="20"/>
      <c r="I80" s="20"/>
      <c r="L80" s="20"/>
      <c r="M80" s="20"/>
      <c r="N80" s="20"/>
    </row>
    <row r="81" spans="2:14" s="18" customFormat="1" ht="12.75">
      <c r="B81" s="19"/>
      <c r="C81" s="19"/>
      <c r="G81" s="221"/>
      <c r="H81" s="20"/>
      <c r="I81" s="20"/>
      <c r="L81" s="20"/>
      <c r="M81" s="20"/>
      <c r="N81" s="20"/>
    </row>
    <row r="82" spans="2:14" s="18" customFormat="1" ht="12.75">
      <c r="B82" s="19"/>
      <c r="C82" s="19"/>
      <c r="G82" s="221"/>
      <c r="H82" s="20"/>
      <c r="I82" s="20"/>
      <c r="L82" s="20"/>
      <c r="M82" s="20"/>
      <c r="N82" s="20"/>
    </row>
    <row r="83" spans="2:14" s="18" customFormat="1" ht="12.75">
      <c r="B83" s="19"/>
      <c r="C83" s="19"/>
      <c r="G83" s="221"/>
      <c r="H83" s="20"/>
      <c r="I83" s="20"/>
      <c r="L83" s="20"/>
      <c r="M83" s="20"/>
      <c r="N83" s="20"/>
    </row>
    <row r="84" spans="2:14" s="18" customFormat="1" ht="12.75">
      <c r="B84" s="19"/>
      <c r="C84" s="19"/>
      <c r="G84" s="221"/>
      <c r="H84" s="20"/>
      <c r="I84" s="20"/>
      <c r="L84" s="20"/>
      <c r="M84" s="20"/>
      <c r="N84" s="20"/>
    </row>
    <row r="85" spans="2:14" s="18" customFormat="1" ht="12.75">
      <c r="B85" s="19"/>
      <c r="C85" s="19"/>
      <c r="G85" s="221"/>
      <c r="H85" s="20"/>
      <c r="I85" s="20"/>
      <c r="L85" s="20"/>
      <c r="M85" s="20"/>
      <c r="N85" s="20"/>
    </row>
    <row r="86" spans="2:14" s="18" customFormat="1" ht="12.75">
      <c r="B86" s="19"/>
      <c r="C86" s="19"/>
      <c r="G86" s="221"/>
      <c r="H86" s="20"/>
      <c r="I86" s="20"/>
      <c r="L86" s="20"/>
      <c r="M86" s="20"/>
      <c r="N86" s="20"/>
    </row>
    <row r="87" spans="2:14" s="18" customFormat="1" ht="12.75">
      <c r="B87" s="19"/>
      <c r="C87" s="19"/>
      <c r="G87" s="221"/>
      <c r="H87" s="20"/>
      <c r="I87" s="20"/>
      <c r="L87" s="20"/>
      <c r="M87" s="20"/>
      <c r="N87" s="20"/>
    </row>
    <row r="88" spans="2:14" s="18" customFormat="1" ht="12.75">
      <c r="B88" s="19"/>
      <c r="C88" s="19"/>
      <c r="G88" s="221"/>
      <c r="H88" s="20"/>
      <c r="I88" s="20"/>
      <c r="L88" s="20"/>
      <c r="M88" s="20"/>
      <c r="N88" s="20"/>
    </row>
    <row r="89" spans="2:14" s="18" customFormat="1" ht="12.75">
      <c r="B89" s="19"/>
      <c r="C89" s="19"/>
      <c r="G89" s="221"/>
      <c r="H89" s="20"/>
      <c r="I89" s="20"/>
      <c r="L89" s="20"/>
      <c r="M89" s="20"/>
      <c r="N89" s="20"/>
    </row>
    <row r="90" spans="2:14" s="18" customFormat="1" ht="12.75">
      <c r="B90" s="19"/>
      <c r="C90" s="19"/>
      <c r="G90" s="221"/>
      <c r="H90" s="20"/>
      <c r="I90" s="20"/>
      <c r="L90" s="20"/>
      <c r="M90" s="20"/>
      <c r="N90" s="20"/>
    </row>
    <row r="91" spans="2:14" s="18" customFormat="1" ht="12.75">
      <c r="B91" s="19"/>
      <c r="C91" s="19"/>
      <c r="G91" s="221"/>
      <c r="H91" s="20"/>
      <c r="I91" s="20"/>
      <c r="L91" s="20"/>
      <c r="M91" s="20"/>
      <c r="N91" s="20"/>
    </row>
    <row r="92" spans="2:14" s="18" customFormat="1" ht="12.75">
      <c r="B92" s="19"/>
      <c r="C92" s="19"/>
      <c r="G92" s="221"/>
      <c r="H92" s="20"/>
      <c r="I92" s="20"/>
      <c r="L92" s="20"/>
      <c r="M92" s="20"/>
      <c r="N92" s="20"/>
    </row>
    <row r="93" spans="2:14" s="18" customFormat="1" ht="12.75">
      <c r="B93" s="19"/>
      <c r="C93" s="19"/>
      <c r="G93" s="221"/>
      <c r="H93" s="20"/>
      <c r="I93" s="20"/>
      <c r="L93" s="20"/>
      <c r="M93" s="20"/>
      <c r="N93" s="20"/>
    </row>
    <row r="94" spans="2:14" s="18" customFormat="1" ht="12.75">
      <c r="B94" s="19"/>
      <c r="C94" s="19"/>
      <c r="G94" s="221"/>
      <c r="H94" s="20"/>
      <c r="I94" s="20"/>
      <c r="L94" s="20"/>
      <c r="M94" s="20"/>
      <c r="N94" s="20"/>
    </row>
    <row r="95" spans="2:14" s="18" customFormat="1" ht="12.75">
      <c r="B95" s="19"/>
      <c r="C95" s="19"/>
      <c r="G95" s="221"/>
      <c r="H95" s="20"/>
      <c r="I95" s="20"/>
      <c r="L95" s="20"/>
      <c r="M95" s="20"/>
      <c r="N95" s="20"/>
    </row>
    <row r="96" spans="2:14" s="18" customFormat="1" ht="12.75">
      <c r="B96" s="19"/>
      <c r="C96" s="19"/>
      <c r="G96" s="221"/>
      <c r="H96" s="20"/>
      <c r="I96" s="20"/>
      <c r="L96" s="20"/>
      <c r="M96" s="20"/>
      <c r="N96" s="20"/>
    </row>
    <row r="97" spans="2:14" s="18" customFormat="1" ht="12.75">
      <c r="B97" s="19"/>
      <c r="C97" s="19"/>
      <c r="G97" s="221"/>
      <c r="H97" s="20"/>
      <c r="I97" s="20"/>
      <c r="L97" s="20"/>
      <c r="M97" s="20"/>
      <c r="N97" s="20"/>
    </row>
    <row r="98" spans="2:14" s="18" customFormat="1" ht="12.75">
      <c r="B98" s="19"/>
      <c r="C98" s="19"/>
      <c r="G98" s="221"/>
      <c r="H98" s="20"/>
      <c r="I98" s="20"/>
      <c r="L98" s="20"/>
      <c r="M98" s="20"/>
      <c r="N98" s="20"/>
    </row>
    <row r="99" spans="2:14" s="18" customFormat="1" ht="12.75">
      <c r="B99" s="19"/>
      <c r="C99" s="19"/>
      <c r="G99" s="221"/>
      <c r="H99" s="20"/>
      <c r="I99" s="20"/>
      <c r="L99" s="20"/>
      <c r="M99" s="20"/>
      <c r="N99" s="20"/>
    </row>
    <row r="100" spans="2:14" s="18" customFormat="1" ht="12.75">
      <c r="B100" s="19"/>
      <c r="C100" s="19"/>
      <c r="G100" s="221"/>
      <c r="H100" s="20"/>
      <c r="I100" s="20"/>
      <c r="L100" s="20"/>
      <c r="M100" s="20"/>
      <c r="N100" s="20"/>
    </row>
    <row r="101" spans="2:14" s="18" customFormat="1" ht="12.75">
      <c r="B101" s="19"/>
      <c r="C101" s="19"/>
      <c r="G101" s="221"/>
      <c r="H101" s="20"/>
      <c r="I101" s="20"/>
      <c r="L101" s="20"/>
      <c r="M101" s="20"/>
      <c r="N101" s="20"/>
    </row>
    <row r="102" spans="2:14" s="18" customFormat="1" ht="12.75">
      <c r="B102" s="19"/>
      <c r="C102" s="19"/>
      <c r="G102" s="221"/>
      <c r="H102" s="20"/>
      <c r="I102" s="20"/>
      <c r="L102" s="20"/>
      <c r="M102" s="20"/>
      <c r="N102" s="20"/>
    </row>
    <row r="103" spans="2:14" s="18" customFormat="1" ht="12.75">
      <c r="B103" s="19"/>
      <c r="C103" s="19"/>
      <c r="G103" s="221"/>
      <c r="H103" s="20"/>
      <c r="I103" s="20"/>
      <c r="L103" s="20"/>
      <c r="M103" s="20"/>
      <c r="N103" s="20"/>
    </row>
    <row r="104" spans="2:14" s="18" customFormat="1" ht="12.75">
      <c r="B104" s="19"/>
      <c r="C104" s="19"/>
      <c r="G104" s="221"/>
      <c r="H104" s="20"/>
      <c r="I104" s="20"/>
      <c r="L104" s="20"/>
      <c r="M104" s="20"/>
      <c r="N104" s="20"/>
    </row>
    <row r="105" spans="2:14" s="18" customFormat="1" ht="12.75">
      <c r="B105" s="19"/>
      <c r="C105" s="19"/>
      <c r="G105" s="221"/>
      <c r="H105" s="20"/>
      <c r="I105" s="20"/>
      <c r="L105" s="20"/>
      <c r="M105" s="20"/>
      <c r="N105" s="20"/>
    </row>
    <row r="106" spans="2:14" s="18" customFormat="1" ht="12.75">
      <c r="B106" s="19"/>
      <c r="C106" s="19"/>
      <c r="G106" s="221"/>
      <c r="H106" s="20"/>
      <c r="I106" s="20"/>
      <c r="L106" s="20"/>
      <c r="M106" s="20"/>
      <c r="N106" s="20"/>
    </row>
    <row r="107" spans="2:14" s="18" customFormat="1" ht="12.75">
      <c r="B107" s="19"/>
      <c r="C107" s="19"/>
      <c r="G107" s="221"/>
      <c r="H107" s="20"/>
      <c r="I107" s="20"/>
      <c r="L107" s="20"/>
      <c r="M107" s="20"/>
      <c r="N107" s="20"/>
    </row>
    <row r="108" spans="2:14" s="18" customFormat="1" ht="12.75">
      <c r="B108" s="19"/>
      <c r="C108" s="19"/>
      <c r="G108" s="221"/>
      <c r="H108" s="20"/>
      <c r="I108" s="20"/>
      <c r="L108" s="20"/>
      <c r="M108" s="20"/>
      <c r="N108" s="20"/>
    </row>
    <row r="109" spans="2:14" s="18" customFormat="1" ht="12.75">
      <c r="B109" s="19"/>
      <c r="C109" s="19"/>
      <c r="G109" s="221"/>
      <c r="H109" s="20"/>
      <c r="I109" s="20"/>
      <c r="L109" s="20"/>
      <c r="M109" s="20"/>
      <c r="N109" s="20"/>
    </row>
    <row r="110" spans="2:14" s="18" customFormat="1" ht="12.75">
      <c r="B110" s="19"/>
      <c r="C110" s="19"/>
      <c r="G110" s="221"/>
      <c r="H110" s="20"/>
      <c r="I110" s="20"/>
      <c r="L110" s="20"/>
      <c r="M110" s="20"/>
      <c r="N110" s="20"/>
    </row>
    <row r="111" spans="2:14" s="18" customFormat="1" ht="12.75">
      <c r="B111" s="19"/>
      <c r="C111" s="19"/>
      <c r="G111" s="221"/>
      <c r="H111" s="20"/>
      <c r="I111" s="20"/>
      <c r="L111" s="20"/>
      <c r="M111" s="20"/>
      <c r="N111" s="20"/>
    </row>
    <row r="112" spans="2:14" s="18" customFormat="1" ht="12.75">
      <c r="B112" s="19"/>
      <c r="C112" s="19"/>
      <c r="G112" s="221"/>
      <c r="H112" s="20"/>
      <c r="I112" s="20"/>
      <c r="L112" s="20"/>
      <c r="M112" s="20"/>
      <c r="N112" s="20"/>
    </row>
    <row r="113" spans="2:14" s="18" customFormat="1" ht="12.75">
      <c r="B113" s="19"/>
      <c r="C113" s="19"/>
      <c r="G113" s="221"/>
      <c r="H113" s="20"/>
      <c r="I113" s="20"/>
      <c r="L113" s="20"/>
      <c r="M113" s="20"/>
      <c r="N113" s="20"/>
    </row>
    <row r="114" spans="2:14" s="18" customFormat="1" ht="12.75">
      <c r="B114" s="19"/>
      <c r="C114" s="19"/>
      <c r="G114" s="221"/>
      <c r="H114" s="20"/>
      <c r="I114" s="20"/>
      <c r="L114" s="20"/>
      <c r="M114" s="20"/>
      <c r="N114" s="20"/>
    </row>
    <row r="115" spans="2:14" s="18" customFormat="1" ht="12.75">
      <c r="B115" s="19"/>
      <c r="C115" s="19"/>
      <c r="G115" s="221"/>
      <c r="H115" s="20"/>
      <c r="I115" s="20"/>
      <c r="L115" s="20"/>
      <c r="M115" s="20"/>
      <c r="N115" s="20"/>
    </row>
    <row r="116" spans="2:14" s="18" customFormat="1" ht="12.75">
      <c r="B116" s="19"/>
      <c r="C116" s="19"/>
      <c r="G116" s="221"/>
      <c r="H116" s="20"/>
      <c r="I116" s="20"/>
      <c r="L116" s="20"/>
      <c r="M116" s="20"/>
      <c r="N116" s="20"/>
    </row>
    <row r="117" spans="2:14" s="18" customFormat="1" ht="12.75">
      <c r="B117" s="19"/>
      <c r="C117" s="19"/>
      <c r="G117" s="221"/>
      <c r="H117" s="20"/>
      <c r="I117" s="20"/>
      <c r="L117" s="20"/>
      <c r="M117" s="20"/>
      <c r="N117" s="20"/>
    </row>
    <row r="118" spans="2:14" s="18" customFormat="1" ht="12.75">
      <c r="B118" s="19"/>
      <c r="C118" s="19"/>
      <c r="G118" s="221"/>
      <c r="H118" s="20"/>
      <c r="I118" s="20"/>
      <c r="L118" s="20"/>
      <c r="M118" s="20"/>
      <c r="N118" s="20"/>
    </row>
    <row r="119" spans="2:14" s="18" customFormat="1" ht="12.75">
      <c r="B119" s="19"/>
      <c r="C119" s="19"/>
      <c r="G119" s="221"/>
      <c r="H119" s="20"/>
      <c r="I119" s="20"/>
      <c r="L119" s="20"/>
      <c r="M119" s="20"/>
      <c r="N119" s="20"/>
    </row>
    <row r="120" spans="2:14" s="18" customFormat="1" ht="12.75">
      <c r="B120" s="19"/>
      <c r="C120" s="19"/>
      <c r="G120" s="221"/>
      <c r="H120" s="20"/>
      <c r="I120" s="20"/>
      <c r="L120" s="20"/>
      <c r="M120" s="20"/>
      <c r="N120" s="20"/>
    </row>
    <row r="121" spans="2:14" s="18" customFormat="1" ht="12.75">
      <c r="B121" s="19"/>
      <c r="C121" s="19"/>
      <c r="G121" s="221"/>
      <c r="H121" s="20"/>
      <c r="I121" s="20"/>
      <c r="L121" s="20"/>
      <c r="M121" s="20"/>
      <c r="N121" s="20"/>
    </row>
    <row r="122" spans="2:14" s="18" customFormat="1" ht="12.75">
      <c r="B122" s="19"/>
      <c r="C122" s="19"/>
      <c r="G122" s="221"/>
      <c r="H122" s="20"/>
      <c r="I122" s="20"/>
      <c r="L122" s="20"/>
      <c r="M122" s="20"/>
      <c r="N122" s="20"/>
    </row>
    <row r="123" spans="2:14" s="18" customFormat="1" ht="12.75">
      <c r="B123" s="19"/>
      <c r="C123" s="19"/>
      <c r="G123" s="221"/>
      <c r="H123" s="20"/>
      <c r="I123" s="20"/>
      <c r="L123" s="20"/>
      <c r="M123" s="20"/>
      <c r="N123" s="20"/>
    </row>
    <row r="124" spans="2:14" s="18" customFormat="1" ht="12.75">
      <c r="B124" s="19"/>
      <c r="C124" s="19"/>
      <c r="G124" s="221"/>
      <c r="H124" s="20"/>
      <c r="I124" s="20"/>
      <c r="L124" s="20"/>
      <c r="M124" s="20"/>
      <c r="N124" s="20"/>
    </row>
    <row r="125" spans="2:14" s="18" customFormat="1" ht="12.75">
      <c r="B125" s="19"/>
      <c r="C125" s="19"/>
      <c r="G125" s="221"/>
      <c r="H125" s="20"/>
      <c r="I125" s="20"/>
      <c r="L125" s="20"/>
      <c r="M125" s="20"/>
      <c r="N125" s="20"/>
    </row>
    <row r="126" spans="2:14" s="18" customFormat="1" ht="12.75">
      <c r="B126" s="19"/>
      <c r="C126" s="19"/>
      <c r="G126" s="221"/>
      <c r="H126" s="20"/>
      <c r="I126" s="20"/>
      <c r="L126" s="20"/>
      <c r="M126" s="20"/>
      <c r="N126" s="20"/>
    </row>
    <row r="127" spans="2:14" s="18" customFormat="1" ht="12.75">
      <c r="B127" s="19"/>
      <c r="C127" s="19"/>
      <c r="G127" s="221"/>
      <c r="H127" s="20"/>
      <c r="I127" s="20"/>
      <c r="L127" s="20"/>
      <c r="M127" s="20"/>
      <c r="N127" s="20"/>
    </row>
    <row r="128" spans="2:14" s="18" customFormat="1" ht="12.75">
      <c r="B128" s="19"/>
      <c r="C128" s="19"/>
      <c r="G128" s="221"/>
      <c r="H128" s="20"/>
      <c r="I128" s="20"/>
      <c r="L128" s="20"/>
      <c r="M128" s="20"/>
      <c r="N128" s="20"/>
    </row>
    <row r="129" spans="2:14" s="18" customFormat="1" ht="12.75">
      <c r="B129" s="19"/>
      <c r="C129" s="19"/>
      <c r="G129" s="221"/>
      <c r="H129" s="20"/>
      <c r="I129" s="20"/>
      <c r="L129" s="20"/>
      <c r="M129" s="20"/>
      <c r="N129" s="20"/>
    </row>
    <row r="130" spans="2:14" s="18" customFormat="1" ht="12.75">
      <c r="B130" s="19"/>
      <c r="C130" s="19"/>
      <c r="G130" s="221"/>
      <c r="H130" s="20"/>
      <c r="I130" s="20"/>
      <c r="L130" s="20"/>
      <c r="M130" s="20"/>
      <c r="N130" s="20"/>
    </row>
    <row r="131" spans="2:14" s="18" customFormat="1" ht="12.75">
      <c r="B131" s="19"/>
      <c r="C131" s="19"/>
      <c r="G131" s="221"/>
      <c r="H131" s="20"/>
      <c r="I131" s="20"/>
      <c r="L131" s="20"/>
      <c r="M131" s="20"/>
      <c r="N131" s="20"/>
    </row>
    <row r="132" spans="2:14" s="18" customFormat="1" ht="12.75">
      <c r="B132" s="19"/>
      <c r="C132" s="19"/>
      <c r="G132" s="221"/>
      <c r="H132" s="20"/>
      <c r="I132" s="20"/>
      <c r="L132" s="20"/>
      <c r="M132" s="20"/>
      <c r="N132" s="20"/>
    </row>
    <row r="133" spans="2:14" s="18" customFormat="1" ht="12.75">
      <c r="B133" s="19"/>
      <c r="C133" s="19"/>
      <c r="G133" s="221"/>
      <c r="H133" s="20"/>
      <c r="I133" s="20"/>
      <c r="L133" s="20"/>
      <c r="M133" s="20"/>
      <c r="N133" s="20"/>
    </row>
    <row r="134" spans="2:14" s="18" customFormat="1" ht="12.75">
      <c r="B134" s="19"/>
      <c r="C134" s="19"/>
      <c r="G134" s="221"/>
      <c r="H134" s="20"/>
      <c r="I134" s="20"/>
      <c r="L134" s="20"/>
      <c r="M134" s="20"/>
      <c r="N134" s="20"/>
    </row>
    <row r="135" spans="2:14" s="18" customFormat="1" ht="12.75">
      <c r="B135" s="19"/>
      <c r="C135" s="19"/>
      <c r="G135" s="221"/>
      <c r="H135" s="20"/>
      <c r="I135" s="20"/>
      <c r="L135" s="20"/>
      <c r="M135" s="20"/>
      <c r="N135" s="20"/>
    </row>
    <row r="136" spans="2:14" s="18" customFormat="1" ht="12.75">
      <c r="B136" s="19"/>
      <c r="C136" s="19"/>
      <c r="G136" s="221"/>
      <c r="H136" s="20"/>
      <c r="I136" s="20"/>
      <c r="L136" s="20"/>
      <c r="M136" s="20"/>
      <c r="N136" s="20"/>
    </row>
    <row r="137" spans="2:14" s="18" customFormat="1" ht="12.75">
      <c r="B137" s="19"/>
      <c r="C137" s="19"/>
      <c r="G137" s="221"/>
      <c r="H137" s="20"/>
      <c r="I137" s="20"/>
      <c r="L137" s="20"/>
      <c r="M137" s="20"/>
      <c r="N137" s="20"/>
    </row>
    <row r="138" spans="2:14" s="18" customFormat="1" ht="12.75">
      <c r="B138" s="19"/>
      <c r="C138" s="19"/>
      <c r="G138" s="221"/>
      <c r="H138" s="20"/>
      <c r="I138" s="20"/>
      <c r="L138" s="20"/>
      <c r="M138" s="20"/>
      <c r="N138" s="20"/>
    </row>
    <row r="139" spans="2:14" s="18" customFormat="1" ht="12.75">
      <c r="B139" s="19"/>
      <c r="C139" s="19"/>
      <c r="G139" s="221"/>
      <c r="H139" s="20"/>
      <c r="I139" s="20"/>
      <c r="L139" s="20"/>
      <c r="M139" s="20"/>
      <c r="N139" s="20"/>
    </row>
    <row r="140" spans="2:14" s="18" customFormat="1" ht="12.75">
      <c r="B140" s="19"/>
      <c r="C140" s="19"/>
      <c r="G140" s="221"/>
      <c r="H140" s="20"/>
      <c r="I140" s="20"/>
      <c r="L140" s="20"/>
      <c r="M140" s="20"/>
      <c r="N140" s="20"/>
    </row>
    <row r="141" spans="2:14" s="18" customFormat="1" ht="12.75">
      <c r="B141" s="19"/>
      <c r="C141" s="19"/>
      <c r="G141" s="221"/>
      <c r="H141" s="20"/>
      <c r="I141" s="20"/>
      <c r="L141" s="20"/>
      <c r="M141" s="20"/>
      <c r="N141" s="20"/>
    </row>
    <row r="142" spans="2:14" s="18" customFormat="1" ht="12.75">
      <c r="B142" s="19"/>
      <c r="C142" s="19"/>
      <c r="G142" s="221"/>
      <c r="H142" s="20"/>
      <c r="I142" s="20"/>
      <c r="L142" s="20"/>
      <c r="M142" s="20"/>
      <c r="N142" s="20"/>
    </row>
    <row r="143" spans="2:14" s="18" customFormat="1" ht="12.75">
      <c r="B143" s="19"/>
      <c r="C143" s="19"/>
      <c r="G143" s="221"/>
      <c r="H143" s="20"/>
      <c r="I143" s="20"/>
      <c r="L143" s="20"/>
      <c r="M143" s="20"/>
      <c r="N143" s="20"/>
    </row>
    <row r="144" spans="2:14" s="18" customFormat="1" ht="12.75">
      <c r="B144" s="19"/>
      <c r="C144" s="19"/>
      <c r="G144" s="221"/>
      <c r="H144" s="20"/>
      <c r="I144" s="20"/>
      <c r="L144" s="20"/>
      <c r="M144" s="20"/>
      <c r="N144" s="20"/>
    </row>
    <row r="145" spans="2:14" s="18" customFormat="1" ht="12.75">
      <c r="B145" s="19"/>
      <c r="C145" s="19"/>
      <c r="G145" s="221"/>
      <c r="H145" s="20"/>
      <c r="I145" s="20"/>
      <c r="L145" s="20"/>
      <c r="M145" s="20"/>
      <c r="N145" s="20"/>
    </row>
    <row r="146" spans="2:14" s="18" customFormat="1" ht="12.75">
      <c r="B146" s="19"/>
      <c r="C146" s="19"/>
      <c r="G146" s="221"/>
      <c r="H146" s="20"/>
      <c r="I146" s="20"/>
      <c r="L146" s="20"/>
      <c r="M146" s="20"/>
      <c r="N146" s="20"/>
    </row>
    <row r="147" spans="2:14" s="18" customFormat="1" ht="12.75">
      <c r="B147" s="19"/>
      <c r="C147" s="19"/>
      <c r="G147" s="221"/>
      <c r="H147" s="20"/>
      <c r="I147" s="20"/>
      <c r="L147" s="20"/>
      <c r="M147" s="20"/>
      <c r="N147" s="20"/>
    </row>
    <row r="148" spans="2:14" s="18" customFormat="1" ht="12.75">
      <c r="B148" s="19"/>
      <c r="C148" s="19"/>
      <c r="G148" s="221"/>
      <c r="H148" s="20"/>
      <c r="I148" s="20"/>
      <c r="L148" s="20"/>
      <c r="M148" s="20"/>
      <c r="N148" s="20"/>
    </row>
    <row r="149" spans="2:14" s="18" customFormat="1" ht="12.75">
      <c r="B149" s="19"/>
      <c r="C149" s="19"/>
      <c r="G149" s="221"/>
      <c r="H149" s="20"/>
      <c r="I149" s="20"/>
      <c r="L149" s="20"/>
      <c r="M149" s="20"/>
      <c r="N149" s="20"/>
    </row>
    <row r="150" spans="2:14" s="18" customFormat="1" ht="12.75">
      <c r="B150" s="19"/>
      <c r="C150" s="19"/>
      <c r="G150" s="221"/>
      <c r="H150" s="20"/>
      <c r="I150" s="20"/>
      <c r="L150" s="20"/>
      <c r="M150" s="20"/>
      <c r="N150" s="20"/>
    </row>
    <row r="151" spans="2:14" s="18" customFormat="1" ht="12.75">
      <c r="B151" s="19"/>
      <c r="C151" s="19"/>
      <c r="G151" s="221"/>
      <c r="H151" s="20"/>
      <c r="I151" s="20"/>
      <c r="L151" s="20"/>
      <c r="M151" s="20"/>
      <c r="N151" s="20"/>
    </row>
    <row r="152" spans="2:14" s="18" customFormat="1" ht="12.75">
      <c r="B152" s="19"/>
      <c r="C152" s="19"/>
      <c r="G152" s="221"/>
      <c r="H152" s="20"/>
      <c r="I152" s="20"/>
      <c r="L152" s="20"/>
      <c r="M152" s="20"/>
      <c r="N152" s="20"/>
    </row>
    <row r="153" spans="2:14" s="18" customFormat="1" ht="12.75">
      <c r="B153" s="19"/>
      <c r="C153" s="19"/>
      <c r="G153" s="221"/>
      <c r="H153" s="20"/>
      <c r="I153" s="20"/>
      <c r="L153" s="20"/>
      <c r="M153" s="20"/>
      <c r="N153" s="20"/>
    </row>
    <row r="154" spans="2:14" s="18" customFormat="1" ht="12.75">
      <c r="B154" s="19"/>
      <c r="C154" s="19"/>
      <c r="G154" s="221"/>
      <c r="H154" s="20"/>
      <c r="I154" s="20"/>
      <c r="L154" s="20"/>
      <c r="M154" s="20"/>
      <c r="N154" s="20"/>
    </row>
    <row r="155" spans="2:14" s="18" customFormat="1" ht="12.75">
      <c r="B155" s="19"/>
      <c r="C155" s="19"/>
      <c r="G155" s="221"/>
      <c r="H155" s="20"/>
      <c r="I155" s="20"/>
      <c r="L155" s="20"/>
      <c r="M155" s="20"/>
      <c r="N155" s="20"/>
    </row>
    <row r="156" spans="2:14" s="18" customFormat="1" ht="12.75">
      <c r="B156" s="19"/>
      <c r="C156" s="19"/>
      <c r="G156" s="221"/>
      <c r="H156" s="20"/>
      <c r="I156" s="20"/>
      <c r="L156" s="20"/>
      <c r="M156" s="20"/>
      <c r="N156" s="20"/>
    </row>
    <row r="157" spans="2:14" s="18" customFormat="1" ht="12.75">
      <c r="B157" s="19"/>
      <c r="C157" s="19"/>
      <c r="G157" s="221"/>
      <c r="H157" s="20"/>
      <c r="I157" s="20"/>
      <c r="L157" s="20"/>
      <c r="M157" s="20"/>
      <c r="N157" s="20"/>
    </row>
    <row r="158" spans="2:14" s="18" customFormat="1" ht="12.75">
      <c r="B158" s="19"/>
      <c r="C158" s="19"/>
      <c r="G158" s="221"/>
      <c r="H158" s="20"/>
      <c r="I158" s="20"/>
      <c r="L158" s="20"/>
      <c r="M158" s="20"/>
      <c r="N158" s="20"/>
    </row>
    <row r="159" spans="2:14" s="18" customFormat="1" ht="12.75">
      <c r="B159" s="19"/>
      <c r="C159" s="19"/>
      <c r="G159" s="221"/>
      <c r="H159" s="20"/>
      <c r="I159" s="20"/>
      <c r="L159" s="20"/>
      <c r="M159" s="20"/>
      <c r="N159" s="20"/>
    </row>
    <row r="160" spans="2:14" s="18" customFormat="1" ht="12.75">
      <c r="B160" s="19"/>
      <c r="C160" s="19"/>
      <c r="G160" s="221"/>
      <c r="H160" s="20"/>
      <c r="I160" s="20"/>
      <c r="L160" s="20"/>
      <c r="M160" s="20"/>
      <c r="N160" s="20"/>
    </row>
    <row r="161" spans="2:14" s="18" customFormat="1" ht="12.75">
      <c r="B161" s="19"/>
      <c r="C161" s="19"/>
      <c r="G161" s="221"/>
      <c r="H161" s="20"/>
      <c r="I161" s="20"/>
      <c r="L161" s="20"/>
      <c r="M161" s="20"/>
      <c r="N161" s="20"/>
    </row>
    <row r="162" spans="2:14" s="18" customFormat="1" ht="12.75">
      <c r="B162" s="19"/>
      <c r="C162" s="19"/>
      <c r="G162" s="221"/>
      <c r="H162" s="20"/>
      <c r="I162" s="20"/>
      <c r="L162" s="20"/>
      <c r="M162" s="20"/>
      <c r="N162" s="20"/>
    </row>
    <row r="163" spans="2:14" s="18" customFormat="1" ht="12.75">
      <c r="B163" s="19"/>
      <c r="C163" s="19"/>
      <c r="G163" s="221"/>
      <c r="H163" s="20"/>
      <c r="I163" s="20"/>
      <c r="L163" s="20"/>
      <c r="M163" s="20"/>
      <c r="N163" s="20"/>
    </row>
    <row r="164" spans="2:14" s="18" customFormat="1" ht="12.75">
      <c r="B164" s="19"/>
      <c r="C164" s="19"/>
      <c r="G164" s="221"/>
      <c r="H164" s="20"/>
      <c r="I164" s="20"/>
      <c r="L164" s="20"/>
      <c r="M164" s="20"/>
      <c r="N164" s="20"/>
    </row>
    <row r="165" spans="2:14" s="18" customFormat="1" ht="12.75">
      <c r="B165" s="19"/>
      <c r="C165" s="19"/>
      <c r="G165" s="221"/>
      <c r="H165" s="20"/>
      <c r="I165" s="20"/>
      <c r="L165" s="20"/>
      <c r="M165" s="20"/>
      <c r="N165" s="20"/>
    </row>
    <row r="166" spans="2:14" s="18" customFormat="1" ht="12.75">
      <c r="B166" s="19"/>
      <c r="C166" s="19"/>
      <c r="G166" s="221"/>
      <c r="H166" s="20"/>
      <c r="I166" s="20"/>
      <c r="L166" s="20"/>
      <c r="M166" s="20"/>
      <c r="N166" s="20"/>
    </row>
    <row r="167" spans="2:14" s="18" customFormat="1" ht="12.75">
      <c r="B167" s="19"/>
      <c r="C167" s="19"/>
      <c r="G167" s="221"/>
      <c r="H167" s="20"/>
      <c r="I167" s="20"/>
      <c r="L167" s="20"/>
      <c r="M167" s="20"/>
      <c r="N167" s="20"/>
    </row>
    <row r="168" spans="2:14" s="18" customFormat="1" ht="12.75">
      <c r="B168" s="19"/>
      <c r="C168" s="19"/>
      <c r="G168" s="221"/>
      <c r="H168" s="20"/>
      <c r="I168" s="20"/>
      <c r="L168" s="20"/>
      <c r="M168" s="20"/>
      <c r="N168" s="20"/>
    </row>
    <row r="169" spans="2:14" s="18" customFormat="1" ht="12.75">
      <c r="B169" s="19"/>
      <c r="C169" s="19"/>
      <c r="G169" s="221"/>
      <c r="H169" s="20"/>
      <c r="I169" s="20"/>
      <c r="L169" s="20"/>
      <c r="M169" s="20"/>
      <c r="N169" s="20"/>
    </row>
    <row r="170" spans="2:14" s="18" customFormat="1" ht="12.75">
      <c r="B170" s="19"/>
      <c r="C170" s="19"/>
      <c r="G170" s="221"/>
      <c r="H170" s="20"/>
      <c r="I170" s="20"/>
      <c r="L170" s="20"/>
      <c r="M170" s="20"/>
      <c r="N170" s="20"/>
    </row>
    <row r="171" spans="2:14" s="18" customFormat="1" ht="12.75">
      <c r="B171" s="19"/>
      <c r="C171" s="19"/>
      <c r="G171" s="221"/>
      <c r="H171" s="20"/>
      <c r="I171" s="20"/>
      <c r="L171" s="20"/>
      <c r="M171" s="20"/>
      <c r="N171" s="20"/>
    </row>
    <row r="172" spans="2:14" s="18" customFormat="1" ht="12.75">
      <c r="B172" s="19"/>
      <c r="C172" s="19"/>
      <c r="G172" s="221"/>
      <c r="H172" s="20"/>
      <c r="I172" s="20"/>
      <c r="L172" s="20"/>
      <c r="M172" s="20"/>
      <c r="N172" s="20"/>
    </row>
    <row r="173" spans="2:14" s="18" customFormat="1" ht="12.75">
      <c r="B173" s="19"/>
      <c r="C173" s="19"/>
      <c r="G173" s="221"/>
      <c r="H173" s="20"/>
      <c r="I173" s="20"/>
      <c r="L173" s="20"/>
      <c r="M173" s="20"/>
      <c r="N173" s="20"/>
    </row>
    <row r="174" spans="2:14" s="18" customFormat="1" ht="12.75">
      <c r="B174" s="19"/>
      <c r="C174" s="19"/>
      <c r="G174" s="221"/>
      <c r="H174" s="20"/>
      <c r="I174" s="20"/>
      <c r="L174" s="20"/>
      <c r="M174" s="20"/>
      <c r="N174" s="20"/>
    </row>
    <row r="175" spans="2:14" s="18" customFormat="1" ht="12.75">
      <c r="B175" s="19"/>
      <c r="C175" s="19"/>
      <c r="G175" s="221"/>
      <c r="H175" s="20"/>
      <c r="I175" s="20"/>
      <c r="L175" s="20"/>
      <c r="M175" s="20"/>
      <c r="N175" s="20"/>
    </row>
    <row r="176" spans="2:14" s="18" customFormat="1" ht="12.75">
      <c r="B176" s="19"/>
      <c r="C176" s="19"/>
      <c r="G176" s="221"/>
      <c r="H176" s="20"/>
      <c r="I176" s="20"/>
      <c r="L176" s="20"/>
      <c r="M176" s="20"/>
      <c r="N176" s="20"/>
    </row>
    <row r="177" spans="2:14" s="18" customFormat="1" ht="12.75">
      <c r="B177" s="19"/>
      <c r="C177" s="19"/>
      <c r="G177" s="221"/>
      <c r="H177" s="20"/>
      <c r="I177" s="20"/>
      <c r="L177" s="20"/>
      <c r="M177" s="20"/>
      <c r="N177" s="20"/>
    </row>
    <row r="178" spans="2:14" s="18" customFormat="1" ht="12.75">
      <c r="B178" s="19"/>
      <c r="C178" s="19"/>
      <c r="G178" s="221"/>
      <c r="H178" s="20"/>
      <c r="I178" s="20"/>
      <c r="L178" s="20"/>
      <c r="M178" s="20"/>
      <c r="N178" s="20"/>
    </row>
    <row r="179" spans="2:14" s="18" customFormat="1" ht="12.75">
      <c r="B179" s="19"/>
      <c r="C179" s="19"/>
      <c r="G179" s="221"/>
      <c r="H179" s="20"/>
      <c r="I179" s="20"/>
      <c r="L179" s="20"/>
      <c r="M179" s="20"/>
      <c r="N179" s="20"/>
    </row>
    <row r="180" spans="2:14" s="18" customFormat="1" ht="12.75">
      <c r="B180" s="19"/>
      <c r="C180" s="19"/>
      <c r="G180" s="221"/>
      <c r="H180" s="20"/>
      <c r="I180" s="20"/>
      <c r="L180" s="20"/>
      <c r="M180" s="20"/>
      <c r="N180" s="20"/>
    </row>
    <row r="181" spans="2:14" s="18" customFormat="1" ht="12.75">
      <c r="B181" s="19"/>
      <c r="C181" s="19"/>
      <c r="G181" s="221"/>
      <c r="H181" s="20"/>
      <c r="I181" s="20"/>
      <c r="L181" s="20"/>
      <c r="M181" s="20"/>
      <c r="N181" s="20"/>
    </row>
    <row r="182" spans="2:14" s="18" customFormat="1" ht="12.75">
      <c r="B182" s="19"/>
      <c r="C182" s="19"/>
      <c r="G182" s="221"/>
      <c r="H182" s="20"/>
      <c r="I182" s="20"/>
      <c r="L182" s="20"/>
      <c r="M182" s="20"/>
      <c r="N182" s="20"/>
    </row>
    <row r="183" spans="2:14" s="18" customFormat="1" ht="12.75">
      <c r="B183" s="19"/>
      <c r="C183" s="19"/>
      <c r="G183" s="221"/>
      <c r="H183" s="20"/>
      <c r="I183" s="20"/>
      <c r="L183" s="20"/>
      <c r="M183" s="20"/>
      <c r="N183" s="20"/>
    </row>
    <row r="184" spans="2:14" s="18" customFormat="1" ht="12.75">
      <c r="B184" s="19"/>
      <c r="C184" s="19"/>
      <c r="G184" s="221"/>
      <c r="H184" s="20"/>
      <c r="I184" s="20"/>
      <c r="L184" s="20"/>
      <c r="M184" s="20"/>
      <c r="N184" s="20"/>
    </row>
    <row r="185" spans="2:14" s="18" customFormat="1" ht="12.75">
      <c r="B185" s="19"/>
      <c r="C185" s="19"/>
      <c r="G185" s="221"/>
      <c r="H185" s="20"/>
      <c r="I185" s="20"/>
      <c r="L185" s="20"/>
      <c r="M185" s="20"/>
      <c r="N185" s="20"/>
    </row>
    <row r="186" spans="2:14" s="18" customFormat="1" ht="12.75">
      <c r="B186" s="19"/>
      <c r="C186" s="19"/>
      <c r="G186" s="221"/>
      <c r="H186" s="20"/>
      <c r="I186" s="20"/>
      <c r="L186" s="20"/>
      <c r="M186" s="20"/>
      <c r="N186" s="20"/>
    </row>
    <row r="187" spans="2:14" s="18" customFormat="1" ht="12.75">
      <c r="B187" s="19"/>
      <c r="C187" s="19"/>
      <c r="G187" s="221"/>
      <c r="H187" s="20"/>
      <c r="I187" s="20"/>
      <c r="L187" s="20"/>
      <c r="M187" s="20"/>
      <c r="N187" s="20"/>
    </row>
    <row r="188" spans="2:14" s="18" customFormat="1" ht="12.75">
      <c r="B188" s="19"/>
      <c r="C188" s="19"/>
      <c r="G188" s="221"/>
      <c r="H188" s="20"/>
      <c r="I188" s="20"/>
      <c r="L188" s="20"/>
      <c r="M188" s="20"/>
      <c r="N188" s="20"/>
    </row>
    <row r="189" spans="2:14" s="18" customFormat="1" ht="12.75">
      <c r="B189" s="19"/>
      <c r="C189" s="19"/>
      <c r="G189" s="221"/>
      <c r="H189" s="20"/>
      <c r="I189" s="20"/>
      <c r="L189" s="20"/>
      <c r="M189" s="20"/>
      <c r="N189" s="20"/>
    </row>
    <row r="190" spans="2:14" s="18" customFormat="1" ht="12.75">
      <c r="B190" s="19"/>
      <c r="C190" s="19"/>
      <c r="G190" s="221"/>
      <c r="H190" s="20"/>
      <c r="I190" s="20"/>
      <c r="L190" s="20"/>
      <c r="M190" s="20"/>
      <c r="N190" s="20"/>
    </row>
    <row r="191" spans="2:14" s="18" customFormat="1" ht="12.75">
      <c r="B191" s="19"/>
      <c r="C191" s="19"/>
      <c r="G191" s="221"/>
      <c r="H191" s="20"/>
      <c r="I191" s="20"/>
      <c r="L191" s="20"/>
      <c r="M191" s="20"/>
      <c r="N191" s="20"/>
    </row>
    <row r="192" spans="2:14" s="18" customFormat="1" ht="12.75">
      <c r="B192" s="19"/>
      <c r="C192" s="19"/>
      <c r="G192" s="221"/>
      <c r="H192" s="20"/>
      <c r="I192" s="20"/>
      <c r="L192" s="20"/>
      <c r="M192" s="20"/>
      <c r="N192" s="20"/>
    </row>
    <row r="193" spans="2:14" s="18" customFormat="1" ht="12.75">
      <c r="B193" s="19"/>
      <c r="C193" s="19"/>
      <c r="G193" s="221"/>
      <c r="H193" s="20"/>
      <c r="I193" s="20"/>
      <c r="L193" s="20"/>
      <c r="M193" s="20"/>
      <c r="N193" s="20"/>
    </row>
    <row r="194" spans="2:14" s="18" customFormat="1" ht="12.75">
      <c r="B194" s="19"/>
      <c r="C194" s="19"/>
      <c r="G194" s="221"/>
      <c r="H194" s="20"/>
      <c r="I194" s="20"/>
      <c r="L194" s="20"/>
      <c r="M194" s="20"/>
      <c r="N194" s="20"/>
    </row>
    <row r="195" spans="2:14" s="18" customFormat="1" ht="12.75">
      <c r="B195" s="19"/>
      <c r="C195" s="19"/>
      <c r="G195" s="221"/>
      <c r="H195" s="20"/>
      <c r="I195" s="20"/>
      <c r="L195" s="20"/>
      <c r="M195" s="20"/>
      <c r="N195" s="20"/>
    </row>
    <row r="196" spans="2:14" s="18" customFormat="1" ht="12.75">
      <c r="B196" s="19"/>
      <c r="C196" s="19"/>
      <c r="G196" s="221"/>
      <c r="H196" s="20"/>
      <c r="I196" s="20"/>
      <c r="L196" s="20"/>
      <c r="M196" s="20"/>
      <c r="N196" s="20"/>
    </row>
    <row r="197" spans="2:14" s="18" customFormat="1" ht="12.75">
      <c r="B197" s="19"/>
      <c r="C197" s="19"/>
      <c r="G197" s="221"/>
      <c r="H197" s="20"/>
      <c r="I197" s="20"/>
      <c r="L197" s="20"/>
      <c r="M197" s="20"/>
      <c r="N197" s="20"/>
    </row>
    <row r="198" spans="2:14" s="18" customFormat="1" ht="12.75">
      <c r="B198" s="19"/>
      <c r="C198" s="19"/>
      <c r="G198" s="221"/>
      <c r="H198" s="20"/>
      <c r="I198" s="20"/>
      <c r="L198" s="20"/>
      <c r="M198" s="20"/>
      <c r="N198" s="20"/>
    </row>
    <row r="199" spans="2:14" s="18" customFormat="1" ht="12.75">
      <c r="B199" s="19"/>
      <c r="C199" s="19"/>
      <c r="G199" s="221"/>
      <c r="H199" s="20"/>
      <c r="I199" s="20"/>
      <c r="L199" s="20"/>
      <c r="M199" s="20"/>
      <c r="N199" s="20"/>
    </row>
    <row r="200" spans="2:14" s="18" customFormat="1" ht="12.75">
      <c r="B200" s="19"/>
      <c r="C200" s="19"/>
      <c r="G200" s="221"/>
      <c r="H200" s="20"/>
      <c r="I200" s="20"/>
      <c r="L200" s="20"/>
      <c r="M200" s="20"/>
      <c r="N200" s="20"/>
    </row>
    <row r="201" spans="2:14" s="18" customFormat="1" ht="12.75">
      <c r="B201" s="19"/>
      <c r="C201" s="19"/>
      <c r="G201" s="221"/>
      <c r="H201" s="20"/>
      <c r="I201" s="20"/>
      <c r="L201" s="20"/>
      <c r="M201" s="20"/>
      <c r="N201" s="20"/>
    </row>
    <row r="202" spans="2:14" s="18" customFormat="1" ht="12.75">
      <c r="B202" s="19"/>
      <c r="C202" s="19"/>
      <c r="G202" s="221"/>
      <c r="H202" s="20"/>
      <c r="I202" s="20"/>
      <c r="L202" s="20"/>
      <c r="M202" s="20"/>
      <c r="N202" s="20"/>
    </row>
    <row r="203" spans="2:14" s="18" customFormat="1" ht="12.75">
      <c r="B203" s="19"/>
      <c r="C203" s="19"/>
      <c r="G203" s="221"/>
      <c r="H203" s="20"/>
      <c r="I203" s="20"/>
      <c r="L203" s="20"/>
      <c r="M203" s="20"/>
      <c r="N203" s="20"/>
    </row>
    <row r="204" spans="2:14" s="18" customFormat="1" ht="12.75">
      <c r="B204" s="19"/>
      <c r="C204" s="19"/>
      <c r="G204" s="221"/>
      <c r="H204" s="20"/>
      <c r="I204" s="20"/>
      <c r="L204" s="20"/>
      <c r="M204" s="20"/>
      <c r="N204" s="20"/>
    </row>
    <row r="205" spans="2:14" s="18" customFormat="1" ht="12.75">
      <c r="B205" s="19"/>
      <c r="C205" s="19"/>
      <c r="G205" s="221"/>
      <c r="H205" s="20"/>
      <c r="I205" s="20"/>
      <c r="L205" s="20"/>
      <c r="M205" s="20"/>
      <c r="N205" s="20"/>
    </row>
    <row r="206" spans="2:14" s="18" customFormat="1" ht="12.75">
      <c r="B206" s="19"/>
      <c r="C206" s="19"/>
      <c r="G206" s="221"/>
      <c r="H206" s="20"/>
      <c r="I206" s="20"/>
      <c r="L206" s="20"/>
      <c r="M206" s="20"/>
      <c r="N206" s="20"/>
    </row>
    <row r="207" spans="2:14" s="18" customFormat="1" ht="12.75">
      <c r="B207" s="19"/>
      <c r="C207" s="19"/>
      <c r="G207" s="221"/>
      <c r="H207" s="20"/>
      <c r="I207" s="20"/>
      <c r="L207" s="20"/>
      <c r="M207" s="20"/>
      <c r="N207" s="20"/>
    </row>
    <row r="208" spans="2:14" s="18" customFormat="1" ht="12.75">
      <c r="B208" s="19"/>
      <c r="C208" s="19"/>
      <c r="G208" s="221"/>
      <c r="H208" s="20"/>
      <c r="I208" s="20"/>
      <c r="L208" s="20"/>
      <c r="M208" s="20"/>
      <c r="N208" s="20"/>
    </row>
    <row r="209" spans="2:14" s="18" customFormat="1" ht="12.75">
      <c r="B209" s="19"/>
      <c r="C209" s="19"/>
      <c r="G209" s="221"/>
      <c r="H209" s="20"/>
      <c r="I209" s="20"/>
      <c r="L209" s="20"/>
      <c r="M209" s="20"/>
      <c r="N209" s="20"/>
    </row>
    <row r="210" spans="2:14" s="18" customFormat="1" ht="12.75">
      <c r="B210" s="19"/>
      <c r="C210" s="19"/>
      <c r="G210" s="221"/>
      <c r="H210" s="20"/>
      <c r="I210" s="20"/>
      <c r="L210" s="20"/>
      <c r="M210" s="20"/>
      <c r="N210" s="20"/>
    </row>
    <row r="211" spans="2:14" s="18" customFormat="1" ht="12.75">
      <c r="B211" s="19"/>
      <c r="C211" s="19"/>
      <c r="G211" s="221"/>
      <c r="H211" s="20"/>
      <c r="I211" s="20"/>
      <c r="L211" s="20"/>
      <c r="M211" s="20"/>
      <c r="N211" s="20"/>
    </row>
    <row r="212" spans="2:14" s="18" customFormat="1" ht="12.75">
      <c r="B212" s="19"/>
      <c r="C212" s="19"/>
      <c r="G212" s="221"/>
      <c r="H212" s="20"/>
      <c r="I212" s="20"/>
      <c r="L212" s="20"/>
      <c r="M212" s="20"/>
      <c r="N212" s="20"/>
    </row>
    <row r="213" spans="2:14" s="18" customFormat="1" ht="12.75">
      <c r="B213" s="19"/>
      <c r="C213" s="19"/>
      <c r="G213" s="221"/>
      <c r="H213" s="20"/>
      <c r="I213" s="20"/>
      <c r="L213" s="20"/>
      <c r="M213" s="20"/>
      <c r="N213" s="20"/>
    </row>
    <row r="214" spans="2:14" s="18" customFormat="1" ht="12.75">
      <c r="B214" s="19"/>
      <c r="C214" s="19"/>
      <c r="G214" s="221"/>
      <c r="H214" s="20"/>
      <c r="I214" s="20"/>
      <c r="L214" s="20"/>
      <c r="M214" s="20"/>
      <c r="N214" s="20"/>
    </row>
    <row r="215" spans="2:14" s="18" customFormat="1" ht="12.75">
      <c r="B215" s="19"/>
      <c r="C215" s="19"/>
      <c r="G215" s="221"/>
      <c r="H215" s="20"/>
      <c r="I215" s="20"/>
      <c r="L215" s="20"/>
      <c r="M215" s="20"/>
      <c r="N215" s="20"/>
    </row>
    <row r="216" spans="2:14" s="18" customFormat="1" ht="12.75">
      <c r="B216" s="19"/>
      <c r="C216" s="19"/>
      <c r="G216" s="221"/>
      <c r="H216" s="20"/>
      <c r="I216" s="20"/>
      <c r="L216" s="20"/>
      <c r="M216" s="20"/>
      <c r="N216" s="20"/>
    </row>
    <row r="217" spans="2:14" s="18" customFormat="1" ht="12.75">
      <c r="B217" s="19"/>
      <c r="C217" s="19"/>
      <c r="G217" s="221"/>
      <c r="H217" s="20"/>
      <c r="I217" s="20"/>
      <c r="L217" s="20"/>
      <c r="M217" s="20"/>
      <c r="N217" s="20"/>
    </row>
    <row r="218" spans="2:14" s="18" customFormat="1" ht="12.75">
      <c r="B218" s="19"/>
      <c r="C218" s="19"/>
      <c r="G218" s="221"/>
      <c r="H218" s="20"/>
      <c r="I218" s="20"/>
      <c r="L218" s="20"/>
      <c r="M218" s="20"/>
      <c r="N218" s="20"/>
    </row>
    <row r="219" spans="2:14" s="18" customFormat="1" ht="12.75">
      <c r="B219" s="19"/>
      <c r="C219" s="19"/>
      <c r="G219" s="221"/>
      <c r="H219" s="20"/>
      <c r="I219" s="20"/>
      <c r="L219" s="20"/>
      <c r="M219" s="20"/>
      <c r="N219" s="20"/>
    </row>
    <row r="220" spans="2:14" s="18" customFormat="1" ht="12.75">
      <c r="B220" s="19"/>
      <c r="C220" s="19"/>
      <c r="G220" s="221"/>
      <c r="H220" s="20"/>
      <c r="I220" s="20"/>
      <c r="L220" s="20"/>
      <c r="M220" s="20"/>
      <c r="N220" s="20"/>
    </row>
    <row r="221" spans="2:14" s="18" customFormat="1" ht="12.75">
      <c r="B221" s="19"/>
      <c r="C221" s="19"/>
      <c r="G221" s="221"/>
      <c r="H221" s="20"/>
      <c r="I221" s="20"/>
      <c r="L221" s="20"/>
      <c r="M221" s="20"/>
      <c r="N221" s="20"/>
    </row>
    <row r="222" spans="2:14" s="18" customFormat="1" ht="12.75">
      <c r="B222" s="19"/>
      <c r="C222" s="19"/>
      <c r="G222" s="221"/>
      <c r="H222" s="20"/>
      <c r="I222" s="20"/>
      <c r="L222" s="20"/>
      <c r="M222" s="20"/>
      <c r="N222" s="20"/>
    </row>
    <row r="223" spans="2:14" s="18" customFormat="1" ht="12.75">
      <c r="B223" s="19"/>
      <c r="C223" s="19"/>
      <c r="G223" s="221"/>
      <c r="H223" s="20"/>
      <c r="I223" s="20"/>
      <c r="L223" s="20"/>
      <c r="M223" s="20"/>
      <c r="N223" s="20"/>
    </row>
    <row r="224" spans="2:14" s="18" customFormat="1" ht="12.75">
      <c r="B224" s="19"/>
      <c r="C224" s="19"/>
      <c r="G224" s="221"/>
      <c r="H224" s="20"/>
      <c r="I224" s="20"/>
      <c r="L224" s="20"/>
      <c r="M224" s="20"/>
      <c r="N224" s="20"/>
    </row>
    <row r="225" spans="2:14" s="18" customFormat="1" ht="12.75">
      <c r="B225" s="19"/>
      <c r="C225" s="19"/>
      <c r="G225" s="221"/>
      <c r="H225" s="20"/>
      <c r="I225" s="20"/>
      <c r="L225" s="20"/>
      <c r="M225" s="20"/>
      <c r="N225" s="20"/>
    </row>
    <row r="226" spans="2:14" s="18" customFormat="1" ht="12.75">
      <c r="B226" s="19"/>
      <c r="C226" s="19"/>
      <c r="G226" s="221"/>
      <c r="H226" s="20"/>
      <c r="I226" s="20"/>
      <c r="L226" s="20"/>
      <c r="M226" s="20"/>
      <c r="N226" s="20"/>
    </row>
    <row r="227" spans="2:14" s="18" customFormat="1" ht="12.75">
      <c r="B227" s="19"/>
      <c r="C227" s="19"/>
      <c r="G227" s="221"/>
      <c r="H227" s="20"/>
      <c r="I227" s="20"/>
      <c r="L227" s="20"/>
      <c r="M227" s="20"/>
      <c r="N227" s="20"/>
    </row>
    <row r="228" spans="2:14" s="18" customFormat="1" ht="12.75">
      <c r="B228" s="19"/>
      <c r="C228" s="19"/>
      <c r="G228" s="221"/>
      <c r="H228" s="20"/>
      <c r="I228" s="20"/>
      <c r="L228" s="20"/>
      <c r="M228" s="20"/>
      <c r="N228" s="20"/>
    </row>
    <row r="229" spans="2:14" s="18" customFormat="1" ht="12.75">
      <c r="B229" s="19"/>
      <c r="C229" s="19"/>
      <c r="G229" s="221"/>
      <c r="H229" s="20"/>
      <c r="I229" s="20"/>
      <c r="L229" s="20"/>
      <c r="M229" s="20"/>
      <c r="N229" s="20"/>
    </row>
    <row r="230" spans="2:14" s="18" customFormat="1" ht="12.75">
      <c r="B230" s="19"/>
      <c r="C230" s="19"/>
      <c r="G230" s="221"/>
      <c r="H230" s="20"/>
      <c r="I230" s="20"/>
      <c r="L230" s="20"/>
      <c r="M230" s="20"/>
      <c r="N230" s="20"/>
    </row>
    <row r="231" spans="2:14" s="18" customFormat="1" ht="12.75">
      <c r="B231" s="19"/>
      <c r="C231" s="19"/>
      <c r="G231" s="221"/>
      <c r="H231" s="20"/>
      <c r="I231" s="20"/>
      <c r="L231" s="20"/>
      <c r="M231" s="20"/>
      <c r="N231" s="20"/>
    </row>
    <row r="232" spans="2:14" s="18" customFormat="1" ht="12.75">
      <c r="B232" s="19"/>
      <c r="C232" s="19"/>
      <c r="G232" s="221"/>
      <c r="H232" s="20"/>
      <c r="I232" s="20"/>
      <c r="L232" s="20"/>
      <c r="M232" s="20"/>
      <c r="N232" s="20"/>
    </row>
    <row r="233" spans="2:14" s="18" customFormat="1" ht="12.75">
      <c r="B233" s="19"/>
      <c r="C233" s="19"/>
      <c r="G233" s="221"/>
      <c r="H233" s="20"/>
      <c r="I233" s="20"/>
      <c r="L233" s="20"/>
      <c r="M233" s="20"/>
      <c r="N233" s="20"/>
    </row>
    <row r="234" spans="2:14" s="18" customFormat="1" ht="12.75">
      <c r="B234" s="19"/>
      <c r="C234" s="19"/>
      <c r="G234" s="221"/>
      <c r="H234" s="20"/>
      <c r="I234" s="20"/>
      <c r="L234" s="20"/>
      <c r="M234" s="20"/>
      <c r="N234" s="20"/>
    </row>
    <row r="235" spans="2:14" s="18" customFormat="1" ht="12.75">
      <c r="B235" s="19"/>
      <c r="C235" s="19"/>
      <c r="G235" s="221"/>
      <c r="H235" s="20"/>
      <c r="I235" s="20"/>
      <c r="L235" s="20"/>
      <c r="M235" s="20"/>
      <c r="N235" s="20"/>
    </row>
    <row r="236" spans="2:14" s="18" customFormat="1" ht="12.75">
      <c r="B236" s="19"/>
      <c r="C236" s="19"/>
      <c r="G236" s="221"/>
      <c r="H236" s="20"/>
      <c r="I236" s="20"/>
      <c r="L236" s="20"/>
      <c r="M236" s="20"/>
      <c r="N236" s="20"/>
    </row>
    <row r="237" spans="2:14" s="18" customFormat="1" ht="12.75">
      <c r="B237" s="19"/>
      <c r="C237" s="19"/>
      <c r="G237" s="221"/>
      <c r="H237" s="20"/>
      <c r="I237" s="20"/>
      <c r="L237" s="20"/>
      <c r="M237" s="20"/>
      <c r="N237" s="20"/>
    </row>
    <row r="238" spans="2:14" s="18" customFormat="1" ht="12.75">
      <c r="B238" s="19"/>
      <c r="C238" s="19"/>
      <c r="G238" s="221"/>
      <c r="H238" s="20"/>
      <c r="I238" s="20"/>
      <c r="L238" s="20"/>
      <c r="M238" s="20"/>
      <c r="N238" s="20"/>
    </row>
    <row r="239" spans="2:14" s="18" customFormat="1" ht="12.75">
      <c r="B239" s="19"/>
      <c r="C239" s="19"/>
      <c r="G239" s="221"/>
      <c r="H239" s="20"/>
      <c r="I239" s="20"/>
      <c r="L239" s="20"/>
      <c r="M239" s="20"/>
      <c r="N239" s="20"/>
    </row>
    <row r="240" spans="2:14" s="18" customFormat="1" ht="12.75">
      <c r="B240" s="19"/>
      <c r="C240" s="19"/>
      <c r="G240" s="221"/>
      <c r="H240" s="20"/>
      <c r="I240" s="20"/>
      <c r="L240" s="20"/>
      <c r="M240" s="20"/>
      <c r="N240" s="20"/>
    </row>
    <row r="241" spans="2:14" s="18" customFormat="1" ht="12.75">
      <c r="B241" s="19"/>
      <c r="C241" s="19"/>
      <c r="G241" s="221"/>
      <c r="H241" s="20"/>
      <c r="I241" s="20"/>
      <c r="L241" s="20"/>
      <c r="M241" s="20"/>
      <c r="N241" s="20"/>
    </row>
    <row r="242" spans="2:14" s="18" customFormat="1" ht="12.75">
      <c r="B242" s="19"/>
      <c r="C242" s="19"/>
      <c r="G242" s="221"/>
      <c r="H242" s="20"/>
      <c r="I242" s="20"/>
      <c r="L242" s="20"/>
      <c r="M242" s="20"/>
      <c r="N242" s="20"/>
    </row>
    <row r="243" spans="2:14" s="18" customFormat="1" ht="12.75">
      <c r="B243" s="19"/>
      <c r="C243" s="19"/>
      <c r="G243" s="221"/>
      <c r="H243" s="20"/>
      <c r="I243" s="20"/>
      <c r="L243" s="20"/>
      <c r="M243" s="20"/>
      <c r="N243" s="20"/>
    </row>
    <row r="244" spans="2:14" s="18" customFormat="1" ht="12.75">
      <c r="B244" s="19"/>
      <c r="C244" s="19"/>
      <c r="G244" s="221"/>
      <c r="H244" s="20"/>
      <c r="I244" s="20"/>
      <c r="L244" s="20"/>
      <c r="M244" s="20"/>
      <c r="N244" s="20"/>
    </row>
    <row r="245" spans="2:14" s="18" customFormat="1" ht="12.75">
      <c r="B245" s="19"/>
      <c r="C245" s="19"/>
      <c r="G245" s="221"/>
      <c r="H245" s="20"/>
      <c r="I245" s="20"/>
      <c r="L245" s="20"/>
      <c r="M245" s="20"/>
      <c r="N245" s="20"/>
    </row>
    <row r="246" spans="2:14" s="18" customFormat="1" ht="12.75">
      <c r="B246" s="19"/>
      <c r="C246" s="19"/>
      <c r="G246" s="221"/>
      <c r="H246" s="20"/>
      <c r="I246" s="20"/>
      <c r="L246" s="20"/>
      <c r="M246" s="20"/>
      <c r="N246" s="20"/>
    </row>
    <row r="247" spans="2:14" s="18" customFormat="1" ht="12.75">
      <c r="B247" s="19"/>
      <c r="C247" s="19"/>
      <c r="G247" s="221"/>
      <c r="H247" s="20"/>
      <c r="I247" s="20"/>
      <c r="L247" s="20"/>
      <c r="M247" s="20"/>
      <c r="N247" s="20"/>
    </row>
    <row r="248" spans="2:14" s="18" customFormat="1" ht="12.75">
      <c r="B248" s="19"/>
      <c r="C248" s="19"/>
      <c r="G248" s="221"/>
      <c r="H248" s="20"/>
      <c r="I248" s="20"/>
      <c r="L248" s="20"/>
      <c r="M248" s="20"/>
      <c r="N248" s="20"/>
    </row>
    <row r="249" spans="2:14" s="18" customFormat="1" ht="12.75">
      <c r="B249" s="19"/>
      <c r="C249" s="19"/>
      <c r="G249" s="221"/>
      <c r="H249" s="20"/>
      <c r="I249" s="20"/>
      <c r="L249" s="20"/>
      <c r="M249" s="20"/>
      <c r="N249" s="20"/>
    </row>
    <row r="250" spans="2:14" s="18" customFormat="1" ht="12.75">
      <c r="B250" s="19"/>
      <c r="C250" s="19"/>
      <c r="G250" s="221"/>
      <c r="H250" s="20"/>
      <c r="I250" s="20"/>
      <c r="L250" s="20"/>
      <c r="M250" s="20"/>
      <c r="N250" s="20"/>
    </row>
    <row r="251" spans="3:14" s="18" customFormat="1" ht="12.75">
      <c r="C251" s="19"/>
      <c r="G251" s="221"/>
      <c r="H251" s="20"/>
      <c r="I251" s="20"/>
      <c r="L251" s="20"/>
      <c r="M251" s="20"/>
      <c r="N251" s="20"/>
    </row>
    <row r="252" spans="7:14" s="18" customFormat="1" ht="12.75">
      <c r="G252" s="221"/>
      <c r="H252" s="20"/>
      <c r="I252" s="20"/>
      <c r="L252" s="20"/>
      <c r="M252" s="20"/>
      <c r="N252" s="20"/>
    </row>
  </sheetData>
  <sheetProtection/>
  <mergeCells count="6">
    <mergeCell ref="D56:F56"/>
    <mergeCell ref="D57:F57"/>
    <mergeCell ref="C2:E3"/>
    <mergeCell ref="A11:H11"/>
    <mergeCell ref="C6:H6"/>
    <mergeCell ref="E7:H7"/>
  </mergeCells>
  <printOptions horizontalCentered="1"/>
  <pageMargins left="0.7" right="0.7" top="0.75" bottom="0.75" header="0.3" footer="0.3"/>
  <pageSetup fitToHeight="0" fitToWidth="1" horizontalDpi="360" verticalDpi="360" orientation="landscape" paperSize="9" scale="77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2.7109375" style="0" customWidth="1"/>
    <col min="2" max="2" width="45.421875" style="0" bestFit="1" customWidth="1"/>
    <col min="3" max="3" width="9.57421875" style="0" customWidth="1"/>
    <col min="4" max="4" width="6.57421875" style="0" bestFit="1" customWidth="1"/>
    <col min="5" max="5" width="8.8515625" style="0" bestFit="1" customWidth="1"/>
    <col min="6" max="6" width="6.421875" style="0" bestFit="1" customWidth="1"/>
    <col min="7" max="7" width="9.140625" style="0" customWidth="1"/>
    <col min="8" max="8" width="6.421875" style="0" bestFit="1" customWidth="1"/>
    <col min="9" max="9" width="11.7109375" style="0" bestFit="1" customWidth="1"/>
    <col min="10" max="10" width="6.57421875" style="0" bestFit="1" customWidth="1"/>
    <col min="11" max="11" width="7.28125" style="0" customWidth="1"/>
    <col min="12" max="12" width="9.8515625" style="0" customWidth="1"/>
  </cols>
  <sheetData>
    <row r="1" spans="1:12" ht="16.5" customHeight="1">
      <c r="A1" s="311" t="s">
        <v>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3"/>
    </row>
    <row r="2" spans="1:12" ht="11.25" customHeight="1">
      <c r="A2" s="157" t="s">
        <v>3</v>
      </c>
      <c r="B2" s="22" t="s">
        <v>3</v>
      </c>
      <c r="C2" s="23"/>
      <c r="D2" s="24"/>
      <c r="E2" s="24"/>
      <c r="F2" s="24"/>
      <c r="G2" s="24"/>
      <c r="H2" s="24"/>
      <c r="I2" s="24"/>
      <c r="J2" s="24"/>
      <c r="K2" s="25"/>
      <c r="L2" s="158"/>
    </row>
    <row r="3" spans="1:12" ht="12.75">
      <c r="A3" s="159" t="str">
        <f>Orçamento!A5</f>
        <v>Obra: Reforma de Muro de Contenção na Rua Querino Scaravonatti</v>
      </c>
      <c r="B3" s="45"/>
      <c r="C3" s="46"/>
      <c r="D3" s="46"/>
      <c r="E3" s="46"/>
      <c r="F3" s="27"/>
      <c r="G3" s="27"/>
      <c r="H3" s="26"/>
      <c r="I3" s="320" t="str">
        <f>Orçamento!C5</f>
        <v>Data: 20/12/2023</v>
      </c>
      <c r="J3" s="320"/>
      <c r="K3" s="28"/>
      <c r="L3" s="160"/>
    </row>
    <row r="4" spans="1:12" ht="12.75">
      <c r="A4" s="316" t="str">
        <f>Orçamento!A6</f>
        <v>Endereço: Rua Querino Scaravanatti</v>
      </c>
      <c r="B4" s="317"/>
      <c r="C4" s="317"/>
      <c r="D4" s="317"/>
      <c r="E4" s="317"/>
      <c r="F4" s="24"/>
      <c r="G4" s="24"/>
      <c r="H4" s="28" t="s">
        <v>3</v>
      </c>
      <c r="I4" s="301" t="str">
        <f>Orçamento!C6</f>
        <v>Extensão: 32,00m</v>
      </c>
      <c r="J4" s="302"/>
      <c r="K4" s="302"/>
      <c r="L4" s="303"/>
    </row>
    <row r="5" spans="1:12" ht="12.75">
      <c r="A5" s="318" t="str">
        <f>Orçamento!A7</f>
        <v>Proprietário: Prefeitura Municipal de Bandeirante</v>
      </c>
      <c r="B5" s="319"/>
      <c r="C5" s="319"/>
      <c r="D5" s="319"/>
      <c r="E5" s="319"/>
      <c r="F5" s="29"/>
      <c r="G5" s="29"/>
      <c r="H5" s="29" t="s">
        <v>3</v>
      </c>
      <c r="I5" s="94" t="str">
        <f>Orçamento!C7</f>
        <v>BDI: 20,34%</v>
      </c>
      <c r="J5" s="95" t="s">
        <v>50</v>
      </c>
      <c r="K5" s="29"/>
      <c r="L5" s="161"/>
    </row>
    <row r="6" spans="1:12" ht="12.75">
      <c r="A6" s="162"/>
      <c r="B6" s="96"/>
      <c r="C6" s="42"/>
      <c r="D6" s="42"/>
      <c r="E6" s="314" t="s">
        <v>12</v>
      </c>
      <c r="F6" s="315"/>
      <c r="G6" s="315"/>
      <c r="H6" s="315"/>
      <c r="I6" s="315"/>
      <c r="J6" s="315"/>
      <c r="K6" s="42"/>
      <c r="L6" s="163"/>
    </row>
    <row r="7" spans="1:12" ht="12.75">
      <c r="A7" s="164" t="s">
        <v>3</v>
      </c>
      <c r="B7" s="98" t="s">
        <v>4</v>
      </c>
      <c r="C7" s="304">
        <v>1</v>
      </c>
      <c r="D7" s="305"/>
      <c r="E7" s="304">
        <v>2</v>
      </c>
      <c r="F7" s="305"/>
      <c r="G7" s="304">
        <v>3</v>
      </c>
      <c r="H7" s="305"/>
      <c r="I7" s="304">
        <v>4</v>
      </c>
      <c r="J7" s="305"/>
      <c r="K7" s="43"/>
      <c r="L7" s="165" t="s">
        <v>1</v>
      </c>
    </row>
    <row r="8" spans="1:12" ht="12.75">
      <c r="A8" s="166"/>
      <c r="B8" s="97"/>
      <c r="C8" s="99" t="s">
        <v>5</v>
      </c>
      <c r="D8" s="99" t="s">
        <v>6</v>
      </c>
      <c r="E8" s="99" t="s">
        <v>5</v>
      </c>
      <c r="F8" s="99" t="s">
        <v>6</v>
      </c>
      <c r="G8" s="99" t="s">
        <v>5</v>
      </c>
      <c r="H8" s="99" t="s">
        <v>6</v>
      </c>
      <c r="I8" s="99" t="s">
        <v>5</v>
      </c>
      <c r="J8" s="99" t="s">
        <v>6</v>
      </c>
      <c r="K8" s="99" t="s">
        <v>6</v>
      </c>
      <c r="L8" s="167" t="s">
        <v>5</v>
      </c>
    </row>
    <row r="9" spans="1:12" ht="12.75">
      <c r="A9" s="168">
        <v>1</v>
      </c>
      <c r="B9" s="102" t="str">
        <f>'Memorial de cálculo'!B13</f>
        <v>PLACA DE OBRA E SERVIÇOS COMPLEMENTARES</v>
      </c>
      <c r="C9" s="49">
        <f>L9*D9/100</f>
        <v>909.07</v>
      </c>
      <c r="D9" s="49">
        <v>100</v>
      </c>
      <c r="E9" s="49"/>
      <c r="F9" s="49"/>
      <c r="G9" s="96"/>
      <c r="H9" s="49"/>
      <c r="I9" s="96"/>
      <c r="J9" s="49"/>
      <c r="K9" s="49">
        <f>(L9/$L$15*10000)/100</f>
        <v>0.8462276312633996</v>
      </c>
      <c r="L9" s="169">
        <f>Orçamento!G12</f>
        <v>909.07</v>
      </c>
    </row>
    <row r="10" spans="1:12" ht="12.75">
      <c r="A10" s="168">
        <v>2</v>
      </c>
      <c r="B10" s="102" t="str">
        <f>Orçamento!B16</f>
        <v>INFRAESTRUTURA</v>
      </c>
      <c r="C10" s="49">
        <f>L10*D10/100</f>
        <v>26593.100877139997</v>
      </c>
      <c r="D10" s="49">
        <v>50</v>
      </c>
      <c r="E10" s="49">
        <f>L10*F10/100</f>
        <v>26593.100877139997</v>
      </c>
      <c r="F10" s="49">
        <v>50</v>
      </c>
      <c r="G10" s="49"/>
      <c r="H10" s="49"/>
      <c r="I10" s="49"/>
      <c r="J10" s="49"/>
      <c r="K10" s="49">
        <f>(L10/$L$15*10000)/100</f>
        <v>49.50953559838254</v>
      </c>
      <c r="L10" s="169">
        <f>Orçamento!G16</f>
        <v>53186.201754279995</v>
      </c>
    </row>
    <row r="11" spans="1:12" ht="12.75">
      <c r="A11" s="168">
        <v>3</v>
      </c>
      <c r="B11" s="102" t="str">
        <f>Orçamento!B29</f>
        <v>SUPRAESTRUTURA</v>
      </c>
      <c r="C11" s="49"/>
      <c r="D11" s="49"/>
      <c r="E11" s="49">
        <f>F11*L11/100</f>
        <v>15893.545563059997</v>
      </c>
      <c r="F11" s="49">
        <v>50</v>
      </c>
      <c r="G11" s="49">
        <f>L11*H11/100</f>
        <v>15893.545563059997</v>
      </c>
      <c r="H11" s="49">
        <v>50</v>
      </c>
      <c r="I11" s="49"/>
      <c r="J11" s="49"/>
      <c r="K11" s="49">
        <f>(L11/$L$15*10000)/100</f>
        <v>29.5897068745095</v>
      </c>
      <c r="L11" s="169">
        <f>Orçamento!G29</f>
        <v>31787.091126119994</v>
      </c>
    </row>
    <row r="12" spans="1:12" ht="12.75">
      <c r="A12" s="168">
        <v>4</v>
      </c>
      <c r="B12" s="102" t="str">
        <f>Orçamento!B44</f>
        <v>ALVENARIA E REVESTIMENTOS</v>
      </c>
      <c r="C12" s="49"/>
      <c r="D12" s="49"/>
      <c r="E12" s="49"/>
      <c r="F12" s="49"/>
      <c r="G12" s="49">
        <f>H12*$L$12/100</f>
        <v>10466.62896235</v>
      </c>
      <c r="H12" s="49">
        <v>50</v>
      </c>
      <c r="I12" s="49">
        <f>J12*$L$12/100</f>
        <v>10466.62896235</v>
      </c>
      <c r="J12" s="49">
        <v>50</v>
      </c>
      <c r="K12" s="49">
        <f>(L12/$L$15*10000)/100</f>
        <v>19.486179577199408</v>
      </c>
      <c r="L12" s="169">
        <f>Orçamento!G44</f>
        <v>20933.2579247</v>
      </c>
    </row>
    <row r="13" spans="1:12" ht="12.75">
      <c r="A13" s="168">
        <v>5</v>
      </c>
      <c r="B13" s="102" t="str">
        <f>Orçamento!B47</f>
        <v>SERVIÇOS COMPLEMENTARES</v>
      </c>
      <c r="C13" s="49"/>
      <c r="D13" s="223"/>
      <c r="E13" s="222"/>
      <c r="F13" s="223"/>
      <c r="G13" s="222"/>
      <c r="H13" s="223"/>
      <c r="I13" s="49">
        <f>L13*J13/100</f>
        <v>610.5570240000001</v>
      </c>
      <c r="J13" s="49">
        <v>100</v>
      </c>
      <c r="K13" s="49">
        <f>(L13/$L$15*10000)/100</f>
        <v>0.5683503186451546</v>
      </c>
      <c r="L13" s="169">
        <f>Orçamento!G47</f>
        <v>610.5570240000001</v>
      </c>
    </row>
    <row r="14" spans="1:12" ht="12.75">
      <c r="A14" s="170"/>
      <c r="B14" s="103"/>
      <c r="C14" s="224"/>
      <c r="D14" s="30"/>
      <c r="E14" s="31"/>
      <c r="F14" s="30"/>
      <c r="G14" s="31"/>
      <c r="H14" s="30"/>
      <c r="I14" s="31"/>
      <c r="J14" s="100"/>
      <c r="K14" s="49"/>
      <c r="L14" s="169"/>
    </row>
    <row r="15" spans="1:12" ht="12.75">
      <c r="A15" s="168"/>
      <c r="B15" s="225" t="s">
        <v>7</v>
      </c>
      <c r="C15" s="226">
        <f>SUM(C9:C13)</f>
        <v>27502.170877139997</v>
      </c>
      <c r="D15" s="227"/>
      <c r="E15" s="226">
        <f>SUM(E9:E14)</f>
        <v>42486.6464402</v>
      </c>
      <c r="F15" s="227"/>
      <c r="G15" s="226">
        <f>SUM(G9:G14)</f>
        <v>26360.174525409995</v>
      </c>
      <c r="H15" s="227"/>
      <c r="I15" s="226">
        <f>SUM(I9:I14)</f>
        <v>11077.18598635</v>
      </c>
      <c r="J15" s="228"/>
      <c r="K15" s="229">
        <f>SUM(K9:K13)</f>
        <v>100.00000000000001</v>
      </c>
      <c r="L15" s="246">
        <f>SUM(L9:L13)</f>
        <v>107426.17782909998</v>
      </c>
    </row>
    <row r="16" spans="1:12" ht="12.75">
      <c r="A16" s="168" t="s">
        <v>3</v>
      </c>
      <c r="B16" s="230" t="s">
        <v>8</v>
      </c>
      <c r="C16" s="101">
        <f>+C15</f>
        <v>27502.170877139997</v>
      </c>
      <c r="D16" s="104"/>
      <c r="E16" s="101">
        <f>E15+C16</f>
        <v>69988.81731734</v>
      </c>
      <c r="F16" s="104"/>
      <c r="G16" s="101">
        <f>G15+E16</f>
        <v>96348.99184275</v>
      </c>
      <c r="H16" s="104"/>
      <c r="I16" s="101">
        <f>I15+G16</f>
        <v>107426.1778291</v>
      </c>
      <c r="J16" s="104"/>
      <c r="K16" s="32"/>
      <c r="L16" s="247"/>
    </row>
    <row r="17" spans="1:12" ht="12.75">
      <c r="A17" s="168" t="s">
        <v>3</v>
      </c>
      <c r="B17" s="230" t="s">
        <v>9</v>
      </c>
      <c r="C17" s="101">
        <f>(C15/L15*100)</f>
        <v>25.600995430454677</v>
      </c>
      <c r="D17" s="104"/>
      <c r="E17" s="101">
        <f>(E15/L15*100)</f>
        <v>39.54962123644602</v>
      </c>
      <c r="F17" s="104"/>
      <c r="G17" s="101">
        <f>(G15/L15*100)</f>
        <v>24.537943225854452</v>
      </c>
      <c r="H17" s="104"/>
      <c r="I17" s="101">
        <f>(I15/L15*100)</f>
        <v>10.311440107244858</v>
      </c>
      <c r="J17" s="104"/>
      <c r="K17" s="32"/>
      <c r="L17" s="247"/>
    </row>
    <row r="18" spans="1:12" ht="12.75">
      <c r="A18" s="171"/>
      <c r="B18" s="105" t="s">
        <v>10</v>
      </c>
      <c r="C18" s="101">
        <f>+C17</f>
        <v>25.600995430454677</v>
      </c>
      <c r="D18" s="104"/>
      <c r="E18" s="101">
        <f>+E17+C18</f>
        <v>65.1506166669007</v>
      </c>
      <c r="F18" s="104"/>
      <c r="G18" s="101">
        <f>+G17+E18</f>
        <v>89.68855989275515</v>
      </c>
      <c r="H18" s="104"/>
      <c r="I18" s="101">
        <f>+I17+G18</f>
        <v>100.00000000000001</v>
      </c>
      <c r="J18" s="104"/>
      <c r="K18" s="32"/>
      <c r="L18" s="247"/>
    </row>
    <row r="19" spans="1:12" ht="9.75" customHeight="1">
      <c r="A19" s="172"/>
      <c r="B19" s="41"/>
      <c r="C19" s="41"/>
      <c r="D19" s="41"/>
      <c r="E19" s="41"/>
      <c r="F19" s="41"/>
      <c r="G19" s="41"/>
      <c r="H19" s="41"/>
      <c r="I19" s="41"/>
      <c r="J19" s="41"/>
      <c r="K19" s="24"/>
      <c r="L19" s="173"/>
    </row>
    <row r="20" spans="1:12" ht="12" customHeight="1">
      <c r="A20" s="174"/>
      <c r="B20" s="41" t="s">
        <v>161</v>
      </c>
      <c r="C20" s="28" t="s">
        <v>3</v>
      </c>
      <c r="D20" s="24"/>
      <c r="E20" s="24"/>
      <c r="F20" s="24"/>
      <c r="G20" s="24"/>
      <c r="H20" s="24"/>
      <c r="I20" s="24"/>
      <c r="J20" s="24"/>
      <c r="K20" s="24"/>
      <c r="L20" s="173"/>
    </row>
    <row r="21" spans="1:12" ht="9.75" customHeight="1">
      <c r="A21" s="175"/>
      <c r="B21" s="33"/>
      <c r="C21" s="34"/>
      <c r="D21" s="33"/>
      <c r="E21" s="33"/>
      <c r="F21" s="33"/>
      <c r="G21" s="33"/>
      <c r="H21" s="35"/>
      <c r="I21" s="33"/>
      <c r="J21" s="33"/>
      <c r="K21" s="33"/>
      <c r="L21" s="176"/>
    </row>
    <row r="22" spans="1:12" ht="9.75" customHeight="1">
      <c r="A22" s="175"/>
      <c r="B22" s="38"/>
      <c r="C22" s="39"/>
      <c r="D22" s="38"/>
      <c r="E22" s="38"/>
      <c r="F22" s="38"/>
      <c r="G22" s="38"/>
      <c r="H22" s="40"/>
      <c r="I22" s="38"/>
      <c r="J22" s="38"/>
      <c r="K22" s="33"/>
      <c r="L22" s="176"/>
    </row>
    <row r="23" spans="1:12" ht="12.75">
      <c r="A23" s="177"/>
      <c r="B23" s="308" t="s">
        <v>13</v>
      </c>
      <c r="C23" s="300"/>
      <c r="D23" s="300"/>
      <c r="E23" s="300"/>
      <c r="F23" s="310"/>
      <c r="G23" s="310"/>
      <c r="H23" s="310"/>
      <c r="I23" s="310"/>
      <c r="J23" s="310"/>
      <c r="K23" s="33"/>
      <c r="L23" s="176"/>
    </row>
    <row r="24" spans="1:12" ht="10.5" customHeight="1">
      <c r="A24" s="177" t="s">
        <v>11</v>
      </c>
      <c r="B24" s="299" t="s">
        <v>38</v>
      </c>
      <c r="C24" s="300"/>
      <c r="D24" s="300"/>
      <c r="E24" s="300"/>
      <c r="F24" s="41"/>
      <c r="G24" s="309" t="str">
        <f>Orçamento!D56</f>
        <v>Alana Karolyne Dametto dos Santos</v>
      </c>
      <c r="H24" s="309"/>
      <c r="I24" s="309"/>
      <c r="J24" s="309"/>
      <c r="K24" s="36"/>
      <c r="L24" s="176"/>
    </row>
    <row r="25" spans="1:12" ht="10.5" customHeight="1">
      <c r="A25" s="177"/>
      <c r="B25" s="299" t="s">
        <v>30</v>
      </c>
      <c r="C25" s="300"/>
      <c r="D25" s="300"/>
      <c r="E25" s="300"/>
      <c r="F25" s="41"/>
      <c r="G25" s="321" t="str">
        <f>Orçamento!D57</f>
        <v>Engenheira Civil</v>
      </c>
      <c r="H25" s="321"/>
      <c r="I25" s="321"/>
      <c r="J25" s="321"/>
      <c r="K25" s="36"/>
      <c r="L25" s="176"/>
    </row>
    <row r="26" spans="1:12" ht="12" customHeight="1" thickBot="1">
      <c r="A26" s="178"/>
      <c r="B26" s="306"/>
      <c r="C26" s="307"/>
      <c r="D26" s="307"/>
      <c r="E26" s="307"/>
      <c r="F26" s="179"/>
      <c r="G26" s="179"/>
      <c r="H26" s="179"/>
      <c r="I26" s="179"/>
      <c r="J26" s="179"/>
      <c r="K26" s="180"/>
      <c r="L26" s="181"/>
    </row>
    <row r="27" spans="2:10" ht="12.75">
      <c r="B27" s="44"/>
      <c r="C27" s="44"/>
      <c r="D27" s="44"/>
      <c r="E27" s="44"/>
      <c r="F27" s="44"/>
      <c r="G27" s="44"/>
      <c r="H27" s="44"/>
      <c r="I27" s="44"/>
      <c r="J27" s="44"/>
    </row>
    <row r="28" spans="2:10" ht="12.75">
      <c r="B28" s="1"/>
      <c r="C28" s="1"/>
      <c r="D28" s="1"/>
      <c r="E28" s="1"/>
      <c r="F28" s="1"/>
      <c r="G28" s="1"/>
      <c r="H28" s="1"/>
      <c r="I28" s="1"/>
      <c r="J28" s="1"/>
    </row>
    <row r="29" spans="2:10" ht="12.75">
      <c r="B29" s="1"/>
      <c r="C29" s="1"/>
      <c r="D29" s="1"/>
      <c r="E29" s="1"/>
      <c r="F29" s="1"/>
      <c r="G29" s="1"/>
      <c r="H29" s="1"/>
      <c r="I29" s="1"/>
      <c r="J29" s="1"/>
    </row>
    <row r="30" spans="2:10" ht="12.75">
      <c r="B30" s="1"/>
      <c r="C30" s="1"/>
      <c r="D30" s="1"/>
      <c r="E30" s="1"/>
      <c r="F30" s="1"/>
      <c r="G30" s="1"/>
      <c r="H30" s="1"/>
      <c r="I30" s="1"/>
      <c r="J30" s="1"/>
    </row>
    <row r="31" spans="2:10" ht="12.75">
      <c r="B31" s="1"/>
      <c r="C31" s="1"/>
      <c r="D31" s="1"/>
      <c r="E31" s="1"/>
      <c r="F31" s="1"/>
      <c r="G31" s="1"/>
      <c r="H31" s="1"/>
      <c r="I31" s="1"/>
      <c r="J31" s="1"/>
    </row>
    <row r="32" spans="2:10" ht="12.75">
      <c r="B32" s="1"/>
      <c r="C32" s="1"/>
      <c r="D32" s="1"/>
      <c r="E32" s="1"/>
      <c r="F32" s="1"/>
      <c r="G32" s="1"/>
      <c r="H32" s="1"/>
      <c r="I32" s="1"/>
      <c r="J32" s="1"/>
    </row>
    <row r="33" spans="2:10" ht="12.75">
      <c r="B33" s="1"/>
      <c r="C33" s="1"/>
      <c r="D33" s="1"/>
      <c r="E33" s="1"/>
      <c r="F33" s="1"/>
      <c r="G33" s="1"/>
      <c r="H33" s="1"/>
      <c r="I33" s="1"/>
      <c r="J33" s="1"/>
    </row>
    <row r="34" spans="2:10" ht="12.75">
      <c r="B34" s="1"/>
      <c r="C34" s="1"/>
      <c r="D34" s="1"/>
      <c r="E34" s="1"/>
      <c r="F34" s="1"/>
      <c r="G34" s="1"/>
      <c r="H34" s="1"/>
      <c r="I34" s="1"/>
      <c r="J34" s="1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2:10" ht="12.75">
      <c r="B89" s="1"/>
      <c r="C89" s="1"/>
      <c r="D89" s="1"/>
      <c r="E89" s="1"/>
      <c r="F89" s="1"/>
      <c r="G89" s="1"/>
      <c r="H89" s="1"/>
      <c r="I89" s="1"/>
      <c r="J89" s="1"/>
    </row>
    <row r="90" spans="2:10" ht="12.75">
      <c r="B90" s="1"/>
      <c r="C90" s="1"/>
      <c r="D90" s="1"/>
      <c r="E90" s="1"/>
      <c r="F90" s="1"/>
      <c r="G90" s="1"/>
      <c r="H90" s="1"/>
      <c r="I90" s="1"/>
      <c r="J90" s="1"/>
    </row>
    <row r="91" spans="2:10" ht="12.75">
      <c r="B91" s="1"/>
      <c r="C91" s="1"/>
      <c r="D91" s="1"/>
      <c r="E91" s="1"/>
      <c r="F91" s="1"/>
      <c r="G91" s="1"/>
      <c r="H91" s="1"/>
      <c r="I91" s="1"/>
      <c r="J91" s="1"/>
    </row>
    <row r="92" spans="2:10" ht="12.75">
      <c r="B92" s="1"/>
      <c r="C92" s="1"/>
      <c r="D92" s="1"/>
      <c r="E92" s="1"/>
      <c r="F92" s="1"/>
      <c r="G92" s="1"/>
      <c r="H92" s="1"/>
      <c r="I92" s="1"/>
      <c r="J92" s="1"/>
    </row>
    <row r="93" spans="2:10" ht="12.75">
      <c r="B93" s="1"/>
      <c r="C93" s="1"/>
      <c r="D93" s="1"/>
      <c r="E93" s="1"/>
      <c r="F93" s="1"/>
      <c r="G93" s="1"/>
      <c r="H93" s="1"/>
      <c r="I93" s="1"/>
      <c r="J93" s="1"/>
    </row>
    <row r="94" spans="2:10" ht="12.75">
      <c r="B94" s="1"/>
      <c r="C94" s="1"/>
      <c r="D94" s="1"/>
      <c r="E94" s="1"/>
      <c r="F94" s="1"/>
      <c r="G94" s="1"/>
      <c r="H94" s="1"/>
      <c r="I94" s="1"/>
      <c r="J94" s="1"/>
    </row>
    <row r="95" spans="2:10" ht="12.75">
      <c r="B95" s="1"/>
      <c r="C95" s="1"/>
      <c r="D95" s="1"/>
      <c r="E95" s="1"/>
      <c r="F95" s="1"/>
      <c r="G95" s="1"/>
      <c r="H95" s="1"/>
      <c r="I95" s="1"/>
      <c r="J95" s="1"/>
    </row>
    <row r="96" spans="2:10" ht="12.75">
      <c r="B96" s="1"/>
      <c r="C96" s="1"/>
      <c r="D96" s="1"/>
      <c r="E96" s="1"/>
      <c r="F96" s="1"/>
      <c r="G96" s="1"/>
      <c r="H96" s="1"/>
      <c r="I96" s="1"/>
      <c r="J96" s="1"/>
    </row>
    <row r="97" spans="2:10" ht="12.75">
      <c r="B97" s="1"/>
      <c r="C97" s="1"/>
      <c r="D97" s="1"/>
      <c r="E97" s="1"/>
      <c r="F97" s="1"/>
      <c r="G97" s="1"/>
      <c r="H97" s="1"/>
      <c r="I97" s="1"/>
      <c r="J97" s="1"/>
    </row>
    <row r="98" spans="2:10" ht="12.75">
      <c r="B98" s="1"/>
      <c r="C98" s="1"/>
      <c r="D98" s="1"/>
      <c r="E98" s="1"/>
      <c r="F98" s="1"/>
      <c r="G98" s="1"/>
      <c r="H98" s="1"/>
      <c r="I98" s="1"/>
      <c r="J98" s="1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  <row r="100" spans="2:10" ht="12.7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2.7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2.7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2.7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2.7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2.7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2.7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2.7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2.7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2.7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2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2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2.7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2.7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2.7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2.7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2.7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2.7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2.7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2.7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2.7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2.7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2.7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2.7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2.7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2.7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2.7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2.7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2.7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2.7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2.7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2.7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2.7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2.7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2.7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2.7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2.7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2.7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2.7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2.7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2.7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2.7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2.7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2.7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2.7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2.7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2.7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2.7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2.7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2.7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2.7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2.7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2.7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2.7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2.7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2.7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2.7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2.7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2.7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2.7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2.7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2.7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2.7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2.7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2.7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2.7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2.7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2.7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2.7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2.7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2.7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2.7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2.7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2.7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2.7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2.7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2.7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2.7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2.7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2.7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2.7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2.7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2.7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2.7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2.7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2.7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2.7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2.7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2.7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2.7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2.7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2.7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2.7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2.7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2.7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2.7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2.7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2.7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2.7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2.7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2.7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2.7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2.7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2.7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2.7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2.7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2.7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2.7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2.7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2.7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2.7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2.7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2.7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2.7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2.7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2.7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2.7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2.7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2.7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2.75">
      <c r="B229" s="1"/>
      <c r="C229" s="1"/>
      <c r="D229" s="1"/>
      <c r="E229" s="1"/>
      <c r="F229" s="1"/>
      <c r="G229" s="1"/>
      <c r="H229" s="1"/>
      <c r="I229" s="1"/>
      <c r="J229" s="1"/>
    </row>
  </sheetData>
  <sheetProtection/>
  <mergeCells count="17">
    <mergeCell ref="B26:E26"/>
    <mergeCell ref="B23:E23"/>
    <mergeCell ref="G24:J24"/>
    <mergeCell ref="F23:J23"/>
    <mergeCell ref="A1:L1"/>
    <mergeCell ref="E6:J6"/>
    <mergeCell ref="A4:E4"/>
    <mergeCell ref="A5:E5"/>
    <mergeCell ref="I3:J3"/>
    <mergeCell ref="G25:J25"/>
    <mergeCell ref="B25:E25"/>
    <mergeCell ref="B24:E24"/>
    <mergeCell ref="I4:L4"/>
    <mergeCell ref="C7:D7"/>
    <mergeCell ref="E7:F7"/>
    <mergeCell ref="G7:H7"/>
    <mergeCell ref="I7:J7"/>
  </mergeCells>
  <printOptions horizontalCentered="1"/>
  <pageMargins left="0.5905511811023623" right="0.5905511811023623" top="1.3779527559055118" bottom="0.5905511811023623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Particular</cp:lastModifiedBy>
  <cp:lastPrinted>2023-12-26T14:17:47Z</cp:lastPrinted>
  <dcterms:created xsi:type="dcterms:W3CDTF">2001-11-23T10:44:52Z</dcterms:created>
  <dcterms:modified xsi:type="dcterms:W3CDTF">2024-01-11T14:22:00Z</dcterms:modified>
  <cp:category/>
  <cp:version/>
  <cp:contentType/>
  <cp:contentStatus/>
</cp:coreProperties>
</file>