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601" activeTab="3"/>
  </bookViews>
  <sheets>
    <sheet name="Memorial de Cálculo" sheetId="1" r:id="rId1"/>
    <sheet name="Orçamento" sheetId="2" r:id="rId2"/>
    <sheet name="Cronograma" sheetId="3" r:id="rId3"/>
    <sheet name="Composições" sheetId="4" r:id="rId4"/>
  </sheets>
  <definedNames>
    <definedName name="_xlnm.Print_Area" localSheetId="2">'Cronograma'!$A$4:$N$27</definedName>
    <definedName name="_xlnm.Print_Area" localSheetId="0">'Memorial de Cálculo'!$A$1:$H$42</definedName>
    <definedName name="_xlnm.Print_Area" localSheetId="1">'Orçamento'!$A$1:$H$40</definedName>
    <definedName name="_xlnm.Print_Titles" localSheetId="0">'Memorial de Cálculo'!$1:$9</definedName>
    <definedName name="_xlnm.Print_Titles" localSheetId="1">'Orçamento'!$1:$9</definedName>
  </definedNames>
  <calcPr fullCalcOnLoad="1"/>
</workbook>
</file>

<file path=xl/sharedStrings.xml><?xml version="1.0" encoding="utf-8"?>
<sst xmlns="http://schemas.openxmlformats.org/spreadsheetml/2006/main" count="305" uniqueCount="161">
  <si>
    <t>m³</t>
  </si>
  <si>
    <t>m²</t>
  </si>
  <si>
    <t>m</t>
  </si>
  <si>
    <t>TOTAL</t>
  </si>
  <si>
    <t xml:space="preserve"> </t>
  </si>
  <si>
    <t>R$</t>
  </si>
  <si>
    <t>%</t>
  </si>
  <si>
    <t>SIMPLES   R$</t>
  </si>
  <si>
    <t>ACUMULADO  R$</t>
  </si>
  <si>
    <t>SIMPLES  %</t>
  </si>
  <si>
    <t>ACUMULADO %</t>
  </si>
  <si>
    <t xml:space="preserve">            </t>
  </si>
  <si>
    <t>PERÍODO (MÊS)</t>
  </si>
  <si>
    <t>_______________________</t>
  </si>
  <si>
    <t>________________________</t>
  </si>
  <si>
    <t>ITEM</t>
  </si>
  <si>
    <t>UNID</t>
  </si>
  <si>
    <t>QUANT.</t>
  </si>
  <si>
    <t>1.0</t>
  </si>
  <si>
    <t>1.1</t>
  </si>
  <si>
    <t>1.2</t>
  </si>
  <si>
    <t>3.0</t>
  </si>
  <si>
    <t>3.1</t>
  </si>
  <si>
    <t>4.0</t>
  </si>
  <si>
    <t>4.1</t>
  </si>
  <si>
    <t>un</t>
  </si>
  <si>
    <t>_____________________________________</t>
  </si>
  <si>
    <t>______________________________________</t>
  </si>
  <si>
    <t>4.2</t>
  </si>
  <si>
    <t>Prefeito Municipal</t>
  </si>
  <si>
    <t>CREA/SC e CAU/SC</t>
  </si>
  <si>
    <t>Celso Biegelmeier</t>
  </si>
  <si>
    <t>ART ou RRT de execução da obra</t>
  </si>
  <si>
    <t xml:space="preserve">   VALOR TOTAL DA OBRA</t>
  </si>
  <si>
    <t>00004813 - Sinapi – I</t>
  </si>
  <si>
    <t>Placa de obra (para construção civil) em chapa galvanizada *nº 22*, adesivada, de *2,0 x 1,0*m</t>
  </si>
  <si>
    <t>PLACA DE OBRA E SERVIÇOS COMPLEMENTARES</t>
  </si>
  <si>
    <t>Regularização e compactação de subleito de solo predominantemente argiloso. AF_11/2019</t>
  </si>
  <si>
    <t>SINALIZAÇÃO VIÁRIA</t>
  </si>
  <si>
    <t>Piso podotátil direcional, assentado sobre argamassa. AF_05/2020</t>
  </si>
  <si>
    <t>3.2</t>
  </si>
  <si>
    <t>BDI: 20,73%</t>
  </si>
  <si>
    <t>CALÇADAS</t>
  </si>
  <si>
    <t>Lastro com material granular, aplicado em pisos ou lajes sobre solo, espessura de 5cm. AF_08/2017</t>
  </si>
  <si>
    <t>96622 - Sinapi - C</t>
  </si>
  <si>
    <t>100576 - Sinapi -C</t>
  </si>
  <si>
    <t>Execução de passeio (calçada) ou piso de concreto com concreto moldado in loco, usinado, acabamento convencional, não armado. AF_08/2022</t>
  </si>
  <si>
    <t>Execução de passeio (calçada) ou piso de concreto com concreto moldado in loco, usinado, acabamento convencional, espessura de 6 cm, armado. AF_08/2022</t>
  </si>
  <si>
    <t>94991 - Sinapi - C</t>
  </si>
  <si>
    <t>94993 - Sinapi - C</t>
  </si>
  <si>
    <t>Placa de regulamentação e/ou advertência vertical: redonda (d=50cm) com chapa de aço e poste em aço galvanizado, chumbada em sapata de concreto</t>
  </si>
  <si>
    <t>Composição 01</t>
  </si>
  <si>
    <t>Composição 02</t>
  </si>
  <si>
    <t>Concretagem de radier, piso de concreto ou laje sobre solo, fck 30 MPA - lançamento, adensamento e acabamento. AF_09/2021</t>
  </si>
  <si>
    <t>97096 - Sinapi - C</t>
  </si>
  <si>
    <t>Alvenaria de blocos de concreto estrutural 14x19x39 cm (espessura 14cm). AF_10/2022</t>
  </si>
  <si>
    <t>89453 - Sinapi - C</t>
  </si>
  <si>
    <t>Armação do sistema de paredes de concreto, executada como reforço, vergalhão de 8,0mm de diâmetro. AF_06/2019</t>
  </si>
  <si>
    <t>Kg</t>
  </si>
  <si>
    <t>91602 - Sinapi - C</t>
  </si>
  <si>
    <t>Armação de bloco, viga baldrame ou sapata utilizando aço CA-50 de 6,3mm - Montagem. AF_06/2017</t>
  </si>
  <si>
    <t>96544 - Sinapi - C</t>
  </si>
  <si>
    <t>Concretagem de muretas, fck=25 MPA - lançamento, adensamento e acabamento. AF_02/2022</t>
  </si>
  <si>
    <t>Piso podotátil de alerta, assentado sobre argamassa. AF_05/2020</t>
  </si>
  <si>
    <t>101094 - Sinapi - C</t>
  </si>
  <si>
    <t>MEMORIAL DE CÁLCULO</t>
  </si>
  <si>
    <t>CÁLCULO</t>
  </si>
  <si>
    <t>ÁREA: 773,36 m²</t>
  </si>
  <si>
    <t>12 entradas x 3,50m x 2,00m = 84,00m²</t>
  </si>
  <si>
    <t>3,50m x 13 + 1,20 x 2 = 47,90 m</t>
  </si>
  <si>
    <t>Meio-fio de concreto - MFC 06 - areia e britas comerciais - fôrma de madeira - para linhas guias</t>
  </si>
  <si>
    <t xml:space="preserve">Meio-fio de concreto - MFC 05 - areia e britas comerciais - fôrma de madeira </t>
  </si>
  <si>
    <t>Meio-fio de concreto - MFC 06 - areia e britas comerciais - fôrma de madeira - para entradas</t>
  </si>
  <si>
    <t>12 x 4,90m + 2 x 1,20m = 61,20 m</t>
  </si>
  <si>
    <t>386,68 m</t>
  </si>
  <si>
    <t>386,68 m - 61,20 m = 325,48 m</t>
  </si>
  <si>
    <t>386,68m x 2,10m = 1.624,06 m²</t>
  </si>
  <si>
    <t>386,68m x 2,00m x 0,05m = 38,67m²</t>
  </si>
  <si>
    <t xml:space="preserve">MURO </t>
  </si>
  <si>
    <t>1,0m x 19,0 m = 19,0 m²</t>
  </si>
  <si>
    <t>0,15m x 0,60m x 19m = 1,71m³</t>
  </si>
  <si>
    <t>19,0m - 3,68m (paredes blocos) = 15,32 x 0,09 m = 1,38m³</t>
  </si>
  <si>
    <t>Concretagem de muretas, fck=25 MPA, com uso de bomba - lançamento, adensamento e acabamento. AF_02/2022</t>
  </si>
  <si>
    <t>103685 - Sinapi - C</t>
  </si>
  <si>
    <t>Valor</t>
  </si>
  <si>
    <t xml:space="preserve">Quantidade </t>
  </si>
  <si>
    <t>Unidade</t>
  </si>
  <si>
    <t>Valor Sinapi</t>
  </si>
  <si>
    <t xml:space="preserve">Valor composição </t>
  </si>
  <si>
    <t>3.2.1</t>
  </si>
  <si>
    <t>PARAFUSO DE FERRO POLIDO, SEXTAVADO, COM ROSCA INTEIRA, DIAMETRO 5/16", UN 0,71 COMPRIMENTO 3/4", COM PORCA E ARRUELA LISA LEVE</t>
  </si>
  <si>
    <t>13246 - Sinapi - I</t>
  </si>
  <si>
    <t>3.2.2</t>
  </si>
  <si>
    <t>PLACA DE SINALIZACAO EM CHAPA DE ACO NUM 16 COM PINTURA REFLETIVA</t>
  </si>
  <si>
    <t>34723 - Sinapi - I</t>
  </si>
  <si>
    <t>3.2.3</t>
  </si>
  <si>
    <t>TUBO ACO GALVANIZADO COM COSTURA, CLASSE MEDIA, DN 2.1/2", E = *3,65* MM, PESO M 99,91
*6,51* KG/M (NBR 5580)</t>
  </si>
  <si>
    <t>7701 - Sinapi - I</t>
  </si>
  <si>
    <t>3.2.4</t>
  </si>
  <si>
    <t>PEDREIRO COM ENCARGOS COMPLEMENTARES</t>
  </si>
  <si>
    <t>88309 - Sinapi - C</t>
  </si>
  <si>
    <t>h</t>
  </si>
  <si>
    <t>3.2.5</t>
  </si>
  <si>
    <t>SERVENTE COM ENCARGOS COMPLEMENTARES</t>
  </si>
  <si>
    <t>88316 - Sinapi - C</t>
  </si>
  <si>
    <t>TOTAL DA COMPOSIÇÃO 01</t>
  </si>
  <si>
    <t>PLACA DE REGULAMENTAÇÃO E/OU ADVERTENCIA VERTICAL: REDONDA (D=50CM) COM CHAPA DE AÇO E POSTE EM AÇO GALVANIZADO, CHUMBADA EM SAPATA DE CONCRETO</t>
  </si>
  <si>
    <t>3.1.1</t>
  </si>
  <si>
    <t>3.1.2</t>
  </si>
  <si>
    <t>3.1.3</t>
  </si>
  <si>
    <t>3.1.4</t>
  </si>
  <si>
    <t>3.1.5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</si>
  <si>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</si>
  <si>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</si>
  <si>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</si>
  <si>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</si>
  <si>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</si>
  <si>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</si>
  <si>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</si>
  <si>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</si>
  <si>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</si>
  <si>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</si>
  <si>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5x 1,20m + 4,0m = 10,0 metros</t>
  </si>
  <si>
    <t>(386,68m x 1,90m) - (84,00m²) = 650,69m² x 0,06m = 39,04 m³</t>
  </si>
  <si>
    <t>2003379 - Sicro - C</t>
  </si>
  <si>
    <t>2003377 - Sicro - C</t>
  </si>
  <si>
    <t>PLACA DE SINALIZAÇÃO RETANGULAR DE 1,0M X 0,7M, COM CHAPA DE AÇO E POSTE EM AÇO GALVANIZADO, CHUMBADA EM SAPATA DE CONCRETO</t>
  </si>
  <si>
    <t>Placa de sinalização retangular de 1,0m x 0,7m, com chapa de aço e poste em aço galvanizado, chumbada em sapata de concreto - indicação de faixa elevada</t>
  </si>
  <si>
    <t>Alana Karolyne Dametto dos Santos</t>
  </si>
  <si>
    <t>Engenheira Civil</t>
  </si>
  <si>
    <t>03 unidades</t>
  </si>
  <si>
    <t>02 unidades</t>
  </si>
  <si>
    <t>4.3</t>
  </si>
  <si>
    <t>4.4</t>
  </si>
  <si>
    <t>4.5</t>
  </si>
  <si>
    <t>MURO LATERAL</t>
  </si>
  <si>
    <t xml:space="preserve">Engenheira Civil </t>
  </si>
  <si>
    <r>
      <t xml:space="preserve">Proprietário: </t>
    </r>
    <r>
      <rPr>
        <sz val="11"/>
        <rFont val="Times New Roman"/>
        <family val="1"/>
      </rPr>
      <t>Prefeitura Municipal de Bandeirante</t>
    </r>
  </si>
  <si>
    <t>PREFEITURA MUNICIPAL DE BANDEIRANTE</t>
  </si>
  <si>
    <r>
      <t>Obra:</t>
    </r>
    <r>
      <rPr>
        <sz val="11"/>
        <rFont val="Times New Roman"/>
        <family val="1"/>
      </rPr>
      <t xml:space="preserve"> Pavimentação de Passeio Público na Rua Antônio Zucolotto - Distrito de Prata</t>
    </r>
  </si>
  <si>
    <r>
      <t xml:space="preserve">Endereço: </t>
    </r>
    <r>
      <rPr>
        <sz val="11"/>
        <rFont val="Times New Roman"/>
        <family val="1"/>
      </rPr>
      <t>Rua Antônio Zucolotto - Distrito de Prata, s/nº, Interior – Bandeirante/SC</t>
    </r>
  </si>
  <si>
    <t xml:space="preserve">Sinapi Dezembro 2023 </t>
  </si>
  <si>
    <t>Data: 17/01/2024</t>
  </si>
  <si>
    <t xml:space="preserve">DESCRIÇÃO </t>
  </si>
  <si>
    <t>PREÇO UNIT. SEM BDI ( R$ )</t>
  </si>
  <si>
    <t>PREÇO UNIT. COM BDI ( R$ )</t>
  </si>
  <si>
    <t>CÓDIGO TABELA SINAPI/DNIT</t>
  </si>
  <si>
    <t>CUSTO  OBRA ( R$ )</t>
  </si>
  <si>
    <t>ORÇAMENTO DE OBRA</t>
  </si>
  <si>
    <t>CRONOGRAMA</t>
  </si>
  <si>
    <t>DESCRIÇÃO</t>
  </si>
  <si>
    <t xml:space="preserve"> ITEM</t>
  </si>
  <si>
    <t>(5 barras x 19m) + (95 barras x 0,72m) = (95m +68,40m) x 0,25kg/m = 40,85kg</t>
  </si>
  <si>
    <t>97 unidades x 1,50m = 145,5m x 0,40 kg/m = 58,20 kg</t>
  </si>
  <si>
    <t>4.6</t>
  </si>
  <si>
    <t>4.7</t>
  </si>
  <si>
    <t>98 unidades x 1,50m = 145,5m x 0,40 kg/m = 58,20 kg</t>
  </si>
  <si>
    <t xml:space="preserve"> Aço CA-50, 8,0mm, vergalhão</t>
  </si>
  <si>
    <t>Aço CA-50, 6,3 mm, vergalhão</t>
  </si>
  <si>
    <t>00032 - Sinapi I</t>
  </si>
  <si>
    <t>00033 - Sinapi I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</si>
</sst>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_);_(* \(#,##0\);_(* &quot;-&quot;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0.0"/>
    <numFmt numFmtId="175" formatCode="#,##0.00;[Red]#,##0.00"/>
    <numFmt numFmtId="176" formatCode="#,##0.0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Rounded MT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 applyNumberFormat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49" applyFont="1">
      <alignment/>
      <protection/>
    </xf>
    <xf numFmtId="0" fontId="4" fillId="0" borderId="0" xfId="49" applyFont="1" applyBorder="1">
      <alignment/>
      <protection/>
    </xf>
    <xf numFmtId="4" fontId="4" fillId="0" borderId="10" xfId="49" applyNumberFormat="1" applyFont="1" applyBorder="1" applyAlignment="1">
      <alignment horizontal="center"/>
      <protection/>
    </xf>
    <xf numFmtId="4" fontId="4" fillId="0" borderId="10" xfId="49" applyNumberFormat="1" applyFont="1" applyFill="1" applyBorder="1">
      <alignment/>
      <protection/>
    </xf>
    <xf numFmtId="0" fontId="4" fillId="0" borderId="0" xfId="49" applyFont="1" applyBorder="1" applyAlignment="1">
      <alignment horizontal="left"/>
      <protection/>
    </xf>
    <xf numFmtId="4" fontId="4" fillId="0" borderId="0" xfId="49" applyNumberFormat="1" applyFont="1" applyBorder="1" applyAlignment="1">
      <alignment horizontal="center"/>
      <protection/>
    </xf>
    <xf numFmtId="3" fontId="4" fillId="0" borderId="0" xfId="49" applyNumberFormat="1" applyFont="1" applyBorder="1">
      <alignment/>
      <protection/>
    </xf>
    <xf numFmtId="4" fontId="4" fillId="0" borderId="0" xfId="49" applyNumberFormat="1" applyFont="1" applyFill="1" applyBorder="1" applyAlignment="1">
      <alignment horizontal="center"/>
      <protection/>
    </xf>
    <xf numFmtId="4" fontId="4" fillId="0" borderId="0" xfId="49" applyNumberFormat="1" applyFont="1" applyBorder="1">
      <alignment/>
      <protection/>
    </xf>
    <xf numFmtId="0" fontId="4" fillId="0" borderId="0" xfId="49" applyFont="1" applyBorder="1" applyAlignment="1">
      <alignment horizontal="center"/>
      <protection/>
    </xf>
    <xf numFmtId="0" fontId="4" fillId="0" borderId="10" xfId="49" applyFont="1" applyBorder="1" applyAlignment="1">
      <alignment horizontal="center"/>
      <protection/>
    </xf>
    <xf numFmtId="4" fontId="4" fillId="0" borderId="0" xfId="49" applyNumberFormat="1" applyFont="1" applyFill="1" applyBorder="1">
      <alignment/>
      <protection/>
    </xf>
    <xf numFmtId="0" fontId="0" fillId="0" borderId="0" xfId="49" applyFont="1">
      <alignment/>
      <protection/>
    </xf>
    <xf numFmtId="0" fontId="0" fillId="0" borderId="0" xfId="49" applyFont="1" applyBorder="1">
      <alignment/>
      <protection/>
    </xf>
    <xf numFmtId="0" fontId="0" fillId="0" borderId="0" xfId="49">
      <alignment/>
      <protection/>
    </xf>
    <xf numFmtId="0" fontId="9" fillId="0" borderId="0" xfId="49" applyFont="1" applyBorder="1">
      <alignment/>
      <protection/>
    </xf>
    <xf numFmtId="0" fontId="58" fillId="0" borderId="0" xfId="0" applyFont="1" applyBorder="1" applyAlignment="1">
      <alignment/>
    </xf>
    <xf numFmtId="0" fontId="59" fillId="0" borderId="11" xfId="0" applyFont="1" applyBorder="1" applyAlignment="1">
      <alignment horizontal="left"/>
    </xf>
    <xf numFmtId="0" fontId="58" fillId="0" borderId="11" xfId="0" applyFont="1" applyBorder="1" applyAlignment="1">
      <alignment horizontal="left"/>
    </xf>
    <xf numFmtId="0" fontId="58" fillId="0" borderId="11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2" xfId="0" applyFont="1" applyFill="1" applyBorder="1" applyAlignment="1">
      <alignment/>
    </xf>
    <xf numFmtId="0" fontId="58" fillId="0" borderId="12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9" fillId="0" borderId="12" xfId="49" applyFont="1" applyFill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/>
    </xf>
    <xf numFmtId="4" fontId="4" fillId="0" borderId="13" xfId="49" applyNumberFormat="1" applyFont="1" applyBorder="1" applyAlignment="1">
      <alignment horizontal="center"/>
      <protection/>
    </xf>
    <xf numFmtId="0" fontId="4" fillId="0" borderId="14" xfId="49" applyFont="1" applyBorder="1" applyAlignment="1">
      <alignment horizontal="left"/>
      <protection/>
    </xf>
    <xf numFmtId="4" fontId="4" fillId="0" borderId="14" xfId="49" applyNumberFormat="1" applyFont="1" applyBorder="1" applyAlignment="1">
      <alignment horizontal="center"/>
      <protection/>
    </xf>
    <xf numFmtId="2" fontId="4" fillId="0" borderId="14" xfId="49" applyNumberFormat="1" applyFont="1" applyBorder="1" applyAlignment="1">
      <alignment horizontal="right"/>
      <protection/>
    </xf>
    <xf numFmtId="4" fontId="4" fillId="0" borderId="14" xfId="0" applyNumberFormat="1" applyFont="1" applyBorder="1" applyAlignment="1">
      <alignment/>
    </xf>
    <xf numFmtId="0" fontId="4" fillId="0" borderId="15" xfId="49" applyFont="1" applyBorder="1" applyAlignment="1">
      <alignment horizontal="left"/>
      <protection/>
    </xf>
    <xf numFmtId="0" fontId="4" fillId="0" borderId="16" xfId="49" applyFont="1" applyBorder="1" applyAlignment="1">
      <alignment horizontal="left"/>
      <protection/>
    </xf>
    <xf numFmtId="4" fontId="4" fillId="0" borderId="16" xfId="49" applyNumberFormat="1" applyFont="1" applyBorder="1" applyAlignment="1">
      <alignment horizontal="center"/>
      <protection/>
    </xf>
    <xf numFmtId="3" fontId="4" fillId="0" borderId="16" xfId="49" applyNumberFormat="1" applyFont="1" applyBorder="1">
      <alignment/>
      <protection/>
    </xf>
    <xf numFmtId="4" fontId="4" fillId="0" borderId="16" xfId="49" applyNumberFormat="1" applyFont="1" applyFill="1" applyBorder="1" applyAlignment="1">
      <alignment horizontal="center"/>
      <protection/>
    </xf>
    <xf numFmtId="4" fontId="4" fillId="0" borderId="16" xfId="49" applyNumberFormat="1" applyFont="1" applyBorder="1">
      <alignment/>
      <protection/>
    </xf>
    <xf numFmtId="4" fontId="4" fillId="0" borderId="16" xfId="49" applyNumberFormat="1" applyFont="1" applyFill="1" applyBorder="1">
      <alignment/>
      <protection/>
    </xf>
    <xf numFmtId="0" fontId="4" fillId="0" borderId="17" xfId="49" applyFont="1" applyBorder="1">
      <alignment/>
      <protection/>
    </xf>
    <xf numFmtId="0" fontId="4" fillId="0" borderId="18" xfId="49" applyFont="1" applyBorder="1" applyAlignment="1">
      <alignment horizontal="left"/>
      <protection/>
    </xf>
    <xf numFmtId="0" fontId="4" fillId="0" borderId="19" xfId="49" applyFont="1" applyBorder="1">
      <alignment/>
      <protection/>
    </xf>
    <xf numFmtId="0" fontId="4" fillId="0" borderId="18" xfId="49" applyFont="1" applyBorder="1" applyAlignment="1">
      <alignment horizontal="center"/>
      <protection/>
    </xf>
    <xf numFmtId="0" fontId="4" fillId="0" borderId="20" xfId="49" applyFont="1" applyBorder="1" applyAlignment="1">
      <alignment horizontal="center"/>
      <protection/>
    </xf>
    <xf numFmtId="0" fontId="4" fillId="0" borderId="21" xfId="49" applyFont="1" applyBorder="1">
      <alignment/>
      <protection/>
    </xf>
    <xf numFmtId="0" fontId="58" fillId="0" borderId="0" xfId="49" applyFont="1" applyFill="1" applyBorder="1">
      <alignment/>
      <protection/>
    </xf>
    <xf numFmtId="0" fontId="58" fillId="0" borderId="0" xfId="49" applyFont="1" applyBorder="1">
      <alignment/>
      <protection/>
    </xf>
    <xf numFmtId="0" fontId="60" fillId="0" borderId="0" xfId="49" applyFont="1" applyFill="1" applyBorder="1">
      <alignment/>
      <protection/>
    </xf>
    <xf numFmtId="0" fontId="60" fillId="0" borderId="0" xfId="49" applyFont="1" applyBorder="1">
      <alignment/>
      <protection/>
    </xf>
    <xf numFmtId="0" fontId="60" fillId="0" borderId="12" xfId="49" applyFont="1" applyFill="1" applyBorder="1" applyAlignment="1">
      <alignment horizontal="right"/>
      <protection/>
    </xf>
    <xf numFmtId="0" fontId="60" fillId="0" borderId="12" xfId="49" applyFont="1" applyFill="1" applyBorder="1" applyAlignment="1">
      <alignment horizontal="left"/>
      <protection/>
    </xf>
    <xf numFmtId="4" fontId="58" fillId="0" borderId="0" xfId="49" applyNumberFormat="1" applyFont="1" applyBorder="1">
      <alignment/>
      <protection/>
    </xf>
    <xf numFmtId="4" fontId="58" fillId="0" borderId="0" xfId="49" applyNumberFormat="1" applyFont="1" applyFill="1" applyBorder="1">
      <alignment/>
      <protection/>
    </xf>
    <xf numFmtId="0" fontId="0" fillId="0" borderId="0" xfId="49" applyFont="1">
      <alignment/>
      <protection/>
    </xf>
    <xf numFmtId="0" fontId="0" fillId="0" borderId="0" xfId="49" applyFont="1" applyBorder="1">
      <alignment/>
      <protection/>
    </xf>
    <xf numFmtId="4" fontId="4" fillId="0" borderId="14" xfId="49" applyNumberFormat="1" applyFont="1" applyBorder="1" applyAlignment="1">
      <alignment vertical="center"/>
      <protection/>
    </xf>
    <xf numFmtId="4" fontId="4" fillId="0" borderId="0" xfId="49" applyNumberFormat="1" applyFont="1">
      <alignment/>
      <protection/>
    </xf>
    <xf numFmtId="175" fontId="4" fillId="0" borderId="14" xfId="49" applyNumberFormat="1" applyFont="1" applyBorder="1">
      <alignment/>
      <protection/>
    </xf>
    <xf numFmtId="175" fontId="4" fillId="0" borderId="14" xfId="49" applyNumberFormat="1" applyFont="1" applyFill="1" applyBorder="1" applyAlignment="1">
      <alignment vertical="center"/>
      <protection/>
    </xf>
    <xf numFmtId="175" fontId="4" fillId="0" borderId="14" xfId="49" applyNumberFormat="1" applyFont="1" applyBorder="1" applyAlignment="1">
      <alignment vertical="center"/>
      <protection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Border="1" applyAlignment="1">
      <alignment/>
    </xf>
    <xf numFmtId="4" fontId="5" fillId="0" borderId="2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5" fontId="4" fillId="0" borderId="14" xfId="49" applyNumberFormat="1" applyFont="1" applyFill="1" applyBorder="1" applyAlignment="1">
      <alignment horizontal="right"/>
      <protection/>
    </xf>
    <xf numFmtId="4" fontId="4" fillId="0" borderId="14" xfId="49" applyNumberFormat="1" applyFont="1" applyFill="1" applyBorder="1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4" fontId="4" fillId="0" borderId="0" xfId="49" applyNumberFormat="1" applyFont="1" applyAlignment="1">
      <alignment horizontal="right"/>
      <protection/>
    </xf>
    <xf numFmtId="0" fontId="58" fillId="0" borderId="16" xfId="49" applyFont="1" applyBorder="1">
      <alignment/>
      <protection/>
    </xf>
    <xf numFmtId="0" fontId="58" fillId="0" borderId="17" xfId="49" applyFont="1" applyBorder="1">
      <alignment/>
      <protection/>
    </xf>
    <xf numFmtId="0" fontId="9" fillId="0" borderId="18" xfId="49" applyFont="1" applyFill="1" applyBorder="1">
      <alignment/>
      <protection/>
    </xf>
    <xf numFmtId="0" fontId="58" fillId="0" borderId="19" xfId="49" applyFont="1" applyBorder="1">
      <alignment/>
      <protection/>
    </xf>
    <xf numFmtId="0" fontId="9" fillId="0" borderId="23" xfId="49" applyFont="1" applyFill="1" applyBorder="1">
      <alignment/>
      <protection/>
    </xf>
    <xf numFmtId="0" fontId="4" fillId="0" borderId="24" xfId="49" applyFont="1" applyBorder="1" applyAlignment="1">
      <alignment horizontal="center"/>
      <protection/>
    </xf>
    <xf numFmtId="0" fontId="4" fillId="0" borderId="25" xfId="49" applyFont="1" applyBorder="1" applyAlignment="1">
      <alignment horizontal="center"/>
      <protection/>
    </xf>
    <xf numFmtId="0" fontId="4" fillId="0" borderId="25" xfId="49" applyFont="1" applyBorder="1" applyAlignment="1">
      <alignment horizontal="center" vertical="center"/>
      <protection/>
    </xf>
    <xf numFmtId="174" fontId="4" fillId="0" borderId="24" xfId="49" applyNumberFormat="1" applyFont="1" applyBorder="1" applyAlignment="1">
      <alignment horizontal="center" vertical="center"/>
      <protection/>
    </xf>
    <xf numFmtId="174" fontId="58" fillId="0" borderId="18" xfId="49" applyNumberFormat="1" applyFont="1" applyBorder="1" applyAlignment="1">
      <alignment horizontal="center"/>
      <protection/>
    </xf>
    <xf numFmtId="0" fontId="59" fillId="0" borderId="26" xfId="0" applyFont="1" applyBorder="1" applyAlignment="1">
      <alignment/>
    </xf>
    <xf numFmtId="0" fontId="59" fillId="0" borderId="27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/>
    </xf>
    <xf numFmtId="4" fontId="5" fillId="0" borderId="19" xfId="0" applyNumberFormat="1" applyFont="1" applyBorder="1" applyAlignment="1">
      <alignment/>
    </xf>
    <xf numFmtId="0" fontId="58" fillId="33" borderId="27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58" fillId="0" borderId="19" xfId="0" applyFont="1" applyBorder="1" applyAlignment="1">
      <alignment/>
    </xf>
    <xf numFmtId="0" fontId="59" fillId="0" borderId="18" xfId="0" applyFont="1" applyBorder="1" applyAlignment="1">
      <alignment/>
    </xf>
    <xf numFmtId="0" fontId="61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62" fillId="0" borderId="21" xfId="0" applyFont="1" applyBorder="1" applyAlignment="1">
      <alignment/>
    </xf>
    <xf numFmtId="0" fontId="4" fillId="0" borderId="14" xfId="49" applyFont="1" applyBorder="1" applyAlignment="1">
      <alignment horizontal="left" vertical="center"/>
      <protection/>
    </xf>
    <xf numFmtId="4" fontId="4" fillId="0" borderId="14" xfId="49" applyNumberFormat="1" applyFont="1" applyBorder="1" applyAlignment="1">
      <alignment horizontal="center" vertical="center"/>
      <protection/>
    </xf>
    <xf numFmtId="0" fontId="4" fillId="0" borderId="14" xfId="49" applyFont="1" applyBorder="1" applyAlignment="1">
      <alignment horizontal="left" vertical="center" wrapText="1"/>
      <protection/>
    </xf>
    <xf numFmtId="0" fontId="5" fillId="0" borderId="14" xfId="49" applyFont="1" applyBorder="1" applyAlignment="1">
      <alignment horizontal="left" vertical="center" wrapText="1"/>
      <protection/>
    </xf>
    <xf numFmtId="4" fontId="4" fillId="0" borderId="14" xfId="49" applyNumberFormat="1" applyFont="1" applyFill="1" applyBorder="1" applyAlignment="1">
      <alignment vertical="center"/>
      <protection/>
    </xf>
    <xf numFmtId="175" fontId="63" fillId="0" borderId="29" xfId="0" applyNumberFormat="1" applyFont="1" applyBorder="1" applyAlignment="1">
      <alignment vertical="center"/>
    </xf>
    <xf numFmtId="4" fontId="63" fillId="0" borderId="29" xfId="0" applyNumberFormat="1" applyFont="1" applyBorder="1" applyAlignment="1">
      <alignment vertical="center"/>
    </xf>
    <xf numFmtId="3" fontId="4" fillId="0" borderId="0" xfId="49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4" fontId="4" fillId="0" borderId="14" xfId="49" applyNumberFormat="1" applyFont="1" applyFill="1" applyBorder="1" applyAlignment="1">
      <alignment horizontal="right" vertical="center"/>
      <protection/>
    </xf>
    <xf numFmtId="0" fontId="4" fillId="0" borderId="25" xfId="49" applyFont="1" applyFill="1" applyBorder="1" applyAlignment="1">
      <alignment horizontal="center" vertical="center"/>
      <protection/>
    </xf>
    <xf numFmtId="0" fontId="64" fillId="0" borderId="0" xfId="0" applyFont="1" applyAlignment="1">
      <alignment horizontal="left" vertical="top"/>
    </xf>
    <xf numFmtId="0" fontId="64" fillId="0" borderId="0" xfId="0" applyFont="1" applyAlignment="1">
      <alignment horizontal="center" vertical="top"/>
    </xf>
    <xf numFmtId="174" fontId="65" fillId="0" borderId="30" xfId="0" applyNumberFormat="1" applyFont="1" applyBorder="1" applyAlignment="1">
      <alignment horizontal="center" vertical="center" shrinkToFit="1"/>
    </xf>
    <xf numFmtId="0" fontId="64" fillId="0" borderId="31" xfId="0" applyFont="1" applyBorder="1" applyAlignment="1">
      <alignment horizontal="left" vertical="top" wrapText="1"/>
    </xf>
    <xf numFmtId="0" fontId="64" fillId="0" borderId="32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top"/>
    </xf>
    <xf numFmtId="0" fontId="65" fillId="0" borderId="0" xfId="0" applyFont="1" applyAlignment="1">
      <alignment horizontal="center" vertical="top" wrapText="1"/>
    </xf>
    <xf numFmtId="0" fontId="66" fillId="0" borderId="30" xfId="0" applyFont="1" applyBorder="1" applyAlignment="1">
      <alignment horizontal="center" vertical="top" wrapText="1"/>
    </xf>
    <xf numFmtId="0" fontId="64" fillId="0" borderId="31" xfId="0" applyFont="1" applyBorder="1" applyAlignment="1">
      <alignment horizontal="center" vertical="top" wrapText="1"/>
    </xf>
    <xf numFmtId="0" fontId="64" fillId="0" borderId="31" xfId="0" applyFont="1" applyBorder="1" applyAlignment="1">
      <alignment horizontal="left" vertical="center" wrapText="1"/>
    </xf>
    <xf numFmtId="0" fontId="64" fillId="0" borderId="32" xfId="0" applyFont="1" applyBorder="1" applyAlignment="1">
      <alignment horizontal="center" vertical="top" wrapText="1"/>
    </xf>
    <xf numFmtId="0" fontId="67" fillId="0" borderId="0" xfId="0" applyFont="1" applyAlignment="1">
      <alignment horizontal="center" vertical="top"/>
    </xf>
    <xf numFmtId="2" fontId="64" fillId="0" borderId="32" xfId="0" applyNumberFormat="1" applyFont="1" applyBorder="1" applyAlignment="1">
      <alignment horizontal="center" vertical="top" wrapText="1"/>
    </xf>
    <xf numFmtId="2" fontId="64" fillId="0" borderId="0" xfId="0" applyNumberFormat="1" applyFont="1" applyAlignment="1">
      <alignment horizontal="center" vertical="top"/>
    </xf>
    <xf numFmtId="0" fontId="64" fillId="0" borderId="31" xfId="0" applyFont="1" applyBorder="1" applyAlignment="1">
      <alignment horizontal="center" vertical="center" wrapText="1"/>
    </xf>
    <xf numFmtId="2" fontId="64" fillId="0" borderId="32" xfId="0" applyNumberFormat="1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top" wrapText="1"/>
    </xf>
    <xf numFmtId="0" fontId="64" fillId="0" borderId="31" xfId="0" applyFont="1" applyBorder="1" applyAlignment="1">
      <alignment horizontal="left" wrapText="1"/>
    </xf>
    <xf numFmtId="0" fontId="64" fillId="0" borderId="33" xfId="0" applyFont="1" applyBorder="1" applyAlignment="1">
      <alignment horizontal="center" vertical="top" wrapText="1"/>
    </xf>
    <xf numFmtId="0" fontId="64" fillId="0" borderId="34" xfId="0" applyFont="1" applyBorder="1" applyAlignment="1">
      <alignment horizontal="center" vertical="top" wrapText="1"/>
    </xf>
    <xf numFmtId="0" fontId="66" fillId="0" borderId="35" xfId="0" applyFont="1" applyBorder="1" applyAlignment="1">
      <alignment horizontal="center" vertical="top" wrapText="1"/>
    </xf>
    <xf numFmtId="2" fontId="66" fillId="0" borderId="32" xfId="0" applyNumberFormat="1" applyFont="1" applyBorder="1" applyAlignment="1">
      <alignment horizontal="center" vertical="top" wrapText="1"/>
    </xf>
    <xf numFmtId="174" fontId="4" fillId="0" borderId="24" xfId="49" applyNumberFormat="1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left" vertical="center" wrapText="1"/>
      <protection/>
    </xf>
    <xf numFmtId="175" fontId="63" fillId="0" borderId="29" xfId="0" applyNumberFormat="1" applyFont="1" applyFill="1" applyBorder="1" applyAlignment="1">
      <alignment vertical="center"/>
    </xf>
    <xf numFmtId="4" fontId="63" fillId="0" borderId="29" xfId="0" applyNumberFormat="1" applyFont="1" applyFill="1" applyBorder="1" applyAlignment="1">
      <alignment vertical="center"/>
    </xf>
    <xf numFmtId="175" fontId="4" fillId="0" borderId="14" xfId="49" applyNumberFormat="1" applyFont="1" applyFill="1" applyBorder="1" applyAlignment="1">
      <alignment horizontal="right" vertical="center"/>
      <protection/>
    </xf>
    <xf numFmtId="0" fontId="4" fillId="0" borderId="36" xfId="0" applyFont="1" applyBorder="1" applyAlignment="1">
      <alignment/>
    </xf>
    <xf numFmtId="0" fontId="5" fillId="34" borderId="37" xfId="49" applyFont="1" applyFill="1" applyBorder="1" applyAlignment="1">
      <alignment horizontal="center"/>
      <protection/>
    </xf>
    <xf numFmtId="4" fontId="58" fillId="34" borderId="38" xfId="49" applyNumberFormat="1" applyFont="1" applyFill="1" applyBorder="1" applyAlignment="1">
      <alignment horizontal="center"/>
      <protection/>
    </xf>
    <xf numFmtId="2" fontId="58" fillId="34" borderId="37" xfId="49" applyNumberFormat="1" applyFont="1" applyFill="1" applyBorder="1" applyAlignment="1">
      <alignment horizontal="right"/>
      <protection/>
    </xf>
    <xf numFmtId="0" fontId="5" fillId="34" borderId="37" xfId="49" applyFont="1" applyFill="1" applyBorder="1" applyAlignment="1">
      <alignment horizontal="center" vertical="center" wrapText="1"/>
      <protection/>
    </xf>
    <xf numFmtId="4" fontId="4" fillId="34" borderId="37" xfId="49" applyNumberFormat="1" applyFont="1" applyFill="1" applyBorder="1" applyAlignment="1">
      <alignment horizontal="center" vertical="center"/>
      <protection/>
    </xf>
    <xf numFmtId="4" fontId="4" fillId="34" borderId="37" xfId="49" applyNumberFormat="1" applyFont="1" applyFill="1" applyBorder="1" applyAlignment="1">
      <alignment vertical="center"/>
      <protection/>
    </xf>
    <xf numFmtId="4" fontId="4" fillId="34" borderId="37" xfId="49" applyNumberFormat="1" applyFont="1" applyFill="1" applyBorder="1" applyAlignment="1">
      <alignment horizontal="center"/>
      <protection/>
    </xf>
    <xf numFmtId="4" fontId="4" fillId="34" borderId="37" xfId="49" applyNumberFormat="1" applyFont="1" applyFill="1" applyBorder="1">
      <alignment/>
      <protection/>
    </xf>
    <xf numFmtId="0" fontId="60" fillId="0" borderId="11" xfId="49" applyFont="1" applyFill="1" applyBorder="1">
      <alignment/>
      <protection/>
    </xf>
    <xf numFmtId="0" fontId="5" fillId="34" borderId="37" xfId="49" applyFont="1" applyFill="1" applyBorder="1" applyAlignment="1">
      <alignment horizontal="center" vertical="center"/>
      <protection/>
    </xf>
    <xf numFmtId="4" fontId="58" fillId="34" borderId="38" xfId="49" applyNumberFormat="1" applyFont="1" applyFill="1" applyBorder="1" applyAlignment="1">
      <alignment horizontal="center" vertical="center"/>
      <protection/>
    </xf>
    <xf numFmtId="2" fontId="58" fillId="34" borderId="37" xfId="49" applyNumberFormat="1" applyFont="1" applyFill="1" applyBorder="1" applyAlignment="1">
      <alignment horizontal="right" vertical="center"/>
      <protection/>
    </xf>
    <xf numFmtId="175" fontId="4" fillId="34" borderId="37" xfId="49" applyNumberFormat="1" applyFont="1" applyFill="1" applyBorder="1" applyAlignment="1">
      <alignment vertical="center"/>
      <protection/>
    </xf>
    <xf numFmtId="4" fontId="5" fillId="34" borderId="37" xfId="49" applyNumberFormat="1" applyFont="1" applyFill="1" applyBorder="1" applyAlignment="1">
      <alignment vertical="center"/>
      <protection/>
    </xf>
    <xf numFmtId="175" fontId="5" fillId="34" borderId="37" xfId="49" applyNumberFormat="1" applyFont="1" applyFill="1" applyBorder="1" applyAlignment="1">
      <alignment vertical="center"/>
      <protection/>
    </xf>
    <xf numFmtId="175" fontId="5" fillId="35" borderId="39" xfId="49" applyNumberFormat="1" applyFont="1" applyFill="1" applyBorder="1">
      <alignment/>
      <protection/>
    </xf>
    <xf numFmtId="4" fontId="5" fillId="35" borderId="40" xfId="49" applyNumberFormat="1" applyFont="1" applyFill="1" applyBorder="1" applyAlignment="1">
      <alignment horizontal="left"/>
      <protection/>
    </xf>
    <xf numFmtId="0" fontId="9" fillId="0" borderId="16" xfId="49" applyFont="1" applyBorder="1">
      <alignment/>
      <protection/>
    </xf>
    <xf numFmtId="0" fontId="60" fillId="0" borderId="16" xfId="49" applyFont="1" applyBorder="1">
      <alignment/>
      <protection/>
    </xf>
    <xf numFmtId="0" fontId="9" fillId="0" borderId="10" xfId="49" applyFont="1" applyFill="1" applyBorder="1" applyAlignment="1">
      <alignment horizontal="left"/>
      <protection/>
    </xf>
    <xf numFmtId="0" fontId="60" fillId="0" borderId="10" xfId="49" applyFont="1" applyFill="1" applyBorder="1" applyAlignment="1">
      <alignment horizontal="left"/>
      <protection/>
    </xf>
    <xf numFmtId="0" fontId="9" fillId="0" borderId="15" xfId="49" applyFont="1" applyFill="1" applyBorder="1">
      <alignment/>
      <protection/>
    </xf>
    <xf numFmtId="0" fontId="60" fillId="0" borderId="16" xfId="49" applyFont="1" applyFill="1" applyBorder="1">
      <alignment/>
      <protection/>
    </xf>
    <xf numFmtId="0" fontId="9" fillId="0" borderId="20" xfId="49" applyFont="1" applyFill="1" applyBorder="1">
      <alignment/>
      <protection/>
    </xf>
    <xf numFmtId="0" fontId="60" fillId="0" borderId="10" xfId="49" applyFont="1" applyFill="1" applyBorder="1" applyAlignment="1">
      <alignment horizontal="right"/>
      <protection/>
    </xf>
    <xf numFmtId="0" fontId="5" fillId="34" borderId="41" xfId="49" applyFont="1" applyFill="1" applyBorder="1" applyAlignment="1">
      <alignment horizontal="center"/>
      <protection/>
    </xf>
    <xf numFmtId="1" fontId="5" fillId="34" borderId="41" xfId="49" applyNumberFormat="1" applyFont="1" applyFill="1" applyBorder="1" applyAlignment="1">
      <alignment horizontal="center"/>
      <protection/>
    </xf>
    <xf numFmtId="174" fontId="5" fillId="34" borderId="41" xfId="49" applyNumberFormat="1" applyFont="1" applyFill="1" applyBorder="1" applyAlignment="1">
      <alignment horizontal="center" vertical="center"/>
      <protection/>
    </xf>
    <xf numFmtId="0" fontId="5" fillId="34" borderId="41" xfId="49" applyFont="1" applyFill="1" applyBorder="1" applyAlignment="1">
      <alignment horizontal="center" vertical="center"/>
      <protection/>
    </xf>
    <xf numFmtId="0" fontId="58" fillId="34" borderId="42" xfId="49" applyFont="1" applyFill="1" applyBorder="1" applyAlignment="1">
      <alignment vertical="center"/>
      <protection/>
    </xf>
    <xf numFmtId="1" fontId="5" fillId="34" borderId="41" xfId="49" applyNumberFormat="1" applyFont="1" applyFill="1" applyBorder="1" applyAlignment="1">
      <alignment horizontal="center" vertical="center"/>
      <protection/>
    </xf>
    <xf numFmtId="0" fontId="63" fillId="0" borderId="43" xfId="0" applyFont="1" applyBorder="1" applyAlignment="1">
      <alignment horizontal="center" vertical="center"/>
    </xf>
    <xf numFmtId="0" fontId="4" fillId="34" borderId="42" xfId="49" applyFont="1" applyFill="1" applyBorder="1" applyAlignment="1">
      <alignment vertical="center"/>
      <protection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0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9" fillId="0" borderId="11" xfId="0" applyFont="1" applyBorder="1" applyAlignment="1">
      <alignment/>
    </xf>
    <xf numFmtId="0" fontId="9" fillId="0" borderId="44" xfId="49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5" fillId="34" borderId="45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4" fontId="5" fillId="0" borderId="38" xfId="0" applyNumberFormat="1" applyFont="1" applyBorder="1" applyAlignment="1">
      <alignment/>
    </xf>
    <xf numFmtId="4" fontId="4" fillId="33" borderId="46" xfId="0" applyNumberFormat="1" applyFont="1" applyFill="1" applyBorder="1" applyAlignment="1">
      <alignment/>
    </xf>
    <xf numFmtId="0" fontId="4" fillId="33" borderId="46" xfId="0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4" fontId="5" fillId="0" borderId="42" xfId="0" applyNumberFormat="1" applyFont="1" applyBorder="1" applyAlignment="1">
      <alignment/>
    </xf>
    <xf numFmtId="0" fontId="70" fillId="0" borderId="0" xfId="0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58" fillId="0" borderId="14" xfId="0" applyNumberFormat="1" applyFont="1" applyBorder="1" applyAlignment="1">
      <alignment/>
    </xf>
    <xf numFmtId="176" fontId="58" fillId="0" borderId="14" xfId="0" applyNumberFormat="1" applyFont="1" applyBorder="1" applyAlignment="1">
      <alignment/>
    </xf>
    <xf numFmtId="176" fontId="58" fillId="0" borderId="13" xfId="0" applyNumberFormat="1" applyFont="1" applyBorder="1" applyAlignment="1">
      <alignment/>
    </xf>
    <xf numFmtId="4" fontId="58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8" fillId="0" borderId="24" xfId="0" applyFont="1" applyBorder="1" applyAlignment="1">
      <alignment horizontal="center"/>
    </xf>
    <xf numFmtId="0" fontId="58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174" fontId="4" fillId="0" borderId="18" xfId="49" applyNumberFormat="1" applyFont="1" applyBorder="1" applyAlignment="1">
      <alignment horizontal="center" vertical="center"/>
      <protection/>
    </xf>
    <xf numFmtId="0" fontId="4" fillId="0" borderId="19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4" fillId="0" borderId="36" xfId="49" applyFont="1" applyBorder="1" applyAlignment="1">
      <alignment horizontal="left" vertical="center" wrapText="1"/>
      <protection/>
    </xf>
    <xf numFmtId="0" fontId="4" fillId="0" borderId="13" xfId="49" applyFont="1" applyBorder="1" applyAlignment="1">
      <alignment horizontal="left" vertical="center" wrapText="1"/>
      <protection/>
    </xf>
    <xf numFmtId="0" fontId="4" fillId="0" borderId="13" xfId="49" applyFont="1" applyFill="1" applyBorder="1" applyAlignment="1">
      <alignment horizontal="left" vertical="center" wrapText="1"/>
      <protection/>
    </xf>
    <xf numFmtId="0" fontId="4" fillId="0" borderId="13" xfId="49" applyFont="1" applyBorder="1" applyAlignment="1">
      <alignment vertical="center"/>
      <protection/>
    </xf>
    <xf numFmtId="0" fontId="58" fillId="0" borderId="48" xfId="49" applyFont="1" applyBorder="1" applyAlignment="1">
      <alignment horizontal="left"/>
      <protection/>
    </xf>
    <xf numFmtId="4" fontId="4" fillId="0" borderId="36" xfId="49" applyNumberFormat="1" applyFont="1" applyBorder="1" applyAlignment="1">
      <alignment horizontal="center" vertical="center"/>
      <protection/>
    </xf>
    <xf numFmtId="4" fontId="4" fillId="0" borderId="13" xfId="49" applyNumberFormat="1" applyFont="1" applyBorder="1" applyAlignment="1">
      <alignment horizontal="center" vertical="center"/>
      <protection/>
    </xf>
    <xf numFmtId="4" fontId="4" fillId="0" borderId="13" xfId="49" applyNumberFormat="1" applyFont="1" applyFill="1" applyBorder="1" applyAlignment="1">
      <alignment horizontal="center" vertical="center"/>
      <protection/>
    </xf>
    <xf numFmtId="4" fontId="58" fillId="0" borderId="48" xfId="49" applyNumberFormat="1" applyFont="1" applyBorder="1" applyAlignment="1">
      <alignment horizontal="center"/>
      <protection/>
    </xf>
    <xf numFmtId="4" fontId="4" fillId="0" borderId="36" xfId="49" applyNumberFormat="1" applyFont="1" applyBorder="1" applyAlignment="1">
      <alignment vertical="center"/>
      <protection/>
    </xf>
    <xf numFmtId="4" fontId="4" fillId="0" borderId="13" xfId="49" applyNumberFormat="1" applyFont="1" applyBorder="1" applyAlignment="1">
      <alignment vertical="center"/>
      <protection/>
    </xf>
    <xf numFmtId="4" fontId="4" fillId="0" borderId="13" xfId="49" applyNumberFormat="1" applyFont="1" applyFill="1" applyBorder="1" applyAlignment="1">
      <alignment vertical="center"/>
      <protection/>
    </xf>
    <xf numFmtId="4" fontId="58" fillId="0" borderId="48" xfId="49" applyNumberFormat="1" applyFont="1" applyBorder="1">
      <alignment/>
      <protection/>
    </xf>
    <xf numFmtId="175" fontId="4" fillId="0" borderId="0" xfId="49" applyNumberFormat="1" applyFont="1" applyFill="1" applyBorder="1" applyAlignment="1">
      <alignment horizontal="center"/>
      <protection/>
    </xf>
    <xf numFmtId="175" fontId="4" fillId="0" borderId="19" xfId="49" applyNumberFormat="1" applyFont="1" applyFill="1" applyBorder="1" applyAlignment="1">
      <alignment horizontal="center"/>
      <protection/>
    </xf>
    <xf numFmtId="3" fontId="4" fillId="0" borderId="0" xfId="49" applyNumberFormat="1" applyFont="1" applyBorder="1" applyAlignment="1">
      <alignment horizontal="center"/>
      <protection/>
    </xf>
    <xf numFmtId="3" fontId="4" fillId="0" borderId="10" xfId="49" applyNumberFormat="1" applyFont="1" applyBorder="1" applyAlignment="1">
      <alignment horizontal="center"/>
      <protection/>
    </xf>
    <xf numFmtId="0" fontId="5" fillId="35" borderId="49" xfId="49" applyFont="1" applyFill="1" applyBorder="1" applyAlignment="1">
      <alignment horizontal="center" vertical="center"/>
      <protection/>
    </xf>
    <xf numFmtId="0" fontId="5" fillId="35" borderId="11" xfId="49" applyFont="1" applyFill="1" applyBorder="1" applyAlignment="1">
      <alignment horizontal="center" vertical="center"/>
      <protection/>
    </xf>
    <xf numFmtId="0" fontId="5" fillId="35" borderId="26" xfId="49" applyFont="1" applyFill="1" applyBorder="1" applyAlignment="1">
      <alignment horizontal="center" vertical="center"/>
      <protection/>
    </xf>
    <xf numFmtId="0" fontId="5" fillId="35" borderId="50" xfId="49" applyFont="1" applyFill="1" applyBorder="1" applyAlignment="1">
      <alignment horizontal="center" vertical="center"/>
      <protection/>
    </xf>
    <xf numFmtId="0" fontId="5" fillId="35" borderId="12" xfId="49" applyFont="1" applyFill="1" applyBorder="1" applyAlignment="1">
      <alignment horizontal="center" vertical="center"/>
      <protection/>
    </xf>
    <xf numFmtId="0" fontId="5" fillId="35" borderId="27" xfId="49" applyFont="1" applyFill="1" applyBorder="1" applyAlignment="1">
      <alignment horizontal="center" vertical="center"/>
      <protection/>
    </xf>
    <xf numFmtId="175" fontId="4" fillId="0" borderId="51" xfId="49" applyNumberFormat="1" applyFont="1" applyFill="1" applyBorder="1" applyAlignment="1">
      <alignment horizontal="center"/>
      <protection/>
    </xf>
    <xf numFmtId="175" fontId="4" fillId="34" borderId="47" xfId="49" applyNumberFormat="1" applyFont="1" applyFill="1" applyBorder="1" applyAlignment="1">
      <alignment horizontal="center"/>
      <protection/>
    </xf>
    <xf numFmtId="175" fontId="4" fillId="34" borderId="46" xfId="49" applyNumberFormat="1" applyFont="1" applyFill="1" applyBorder="1" applyAlignment="1">
      <alignment horizontal="center"/>
      <protection/>
    </xf>
    <xf numFmtId="175" fontId="4" fillId="34" borderId="52" xfId="49" applyNumberFormat="1" applyFont="1" applyFill="1" applyBorder="1" applyAlignment="1">
      <alignment horizontal="center"/>
      <protection/>
    </xf>
    <xf numFmtId="49" fontId="9" fillId="0" borderId="0" xfId="49" applyNumberFormat="1" applyFont="1" applyFill="1" applyBorder="1" applyAlignment="1">
      <alignment horizontal="left"/>
      <protection/>
    </xf>
    <xf numFmtId="49" fontId="9" fillId="0" borderId="19" xfId="49" applyNumberFormat="1" applyFont="1" applyFill="1" applyBorder="1" applyAlignment="1">
      <alignment horizontal="left"/>
      <protection/>
    </xf>
    <xf numFmtId="0" fontId="12" fillId="0" borderId="12" xfId="49" applyFont="1" applyFill="1" applyBorder="1" applyAlignment="1">
      <alignment horizontal="center"/>
      <protection/>
    </xf>
    <xf numFmtId="0" fontId="12" fillId="0" borderId="27" xfId="49" applyFont="1" applyFill="1" applyBorder="1" applyAlignment="1">
      <alignment horizontal="center"/>
      <protection/>
    </xf>
    <xf numFmtId="0" fontId="5" fillId="35" borderId="36" xfId="49" applyFont="1" applyFill="1" applyBorder="1" applyAlignment="1">
      <alignment horizontal="center" vertical="center"/>
      <protection/>
    </xf>
    <xf numFmtId="0" fontId="5" fillId="35" borderId="22" xfId="49" applyFont="1" applyFill="1" applyBorder="1" applyAlignment="1">
      <alignment horizontal="center" vertical="center"/>
      <protection/>
    </xf>
    <xf numFmtId="0" fontId="5" fillId="35" borderId="53" xfId="49" applyFont="1" applyFill="1" applyBorder="1" applyAlignment="1">
      <alignment horizontal="center" vertical="center"/>
      <protection/>
    </xf>
    <xf numFmtId="0" fontId="5" fillId="35" borderId="28" xfId="49" applyFont="1" applyFill="1" applyBorder="1" applyAlignment="1">
      <alignment horizontal="center" vertical="center"/>
      <protection/>
    </xf>
    <xf numFmtId="0" fontId="9" fillId="0" borderId="15" xfId="49" applyFont="1" applyFill="1" applyBorder="1" applyAlignment="1">
      <alignment horizontal="center" vertical="center"/>
      <protection/>
    </xf>
    <xf numFmtId="0" fontId="9" fillId="0" borderId="16" xfId="49" applyFont="1" applyFill="1" applyBorder="1" applyAlignment="1">
      <alignment horizontal="center" vertical="center"/>
      <protection/>
    </xf>
    <xf numFmtId="0" fontId="9" fillId="0" borderId="18" xfId="49" applyFont="1" applyFill="1" applyBorder="1" applyAlignment="1">
      <alignment horizontal="center" vertic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20" xfId="49" applyFont="1" applyFill="1" applyBorder="1" applyAlignment="1">
      <alignment horizontal="center" vertic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0" fontId="9" fillId="0" borderId="16" xfId="49" applyFont="1" applyBorder="1" applyAlignment="1">
      <alignment horizontal="center" vertical="center"/>
      <protection/>
    </xf>
    <xf numFmtId="0" fontId="9" fillId="0" borderId="17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19" xfId="49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0" borderId="21" xfId="49" applyFont="1" applyBorder="1" applyAlignment="1">
      <alignment horizontal="center" vertical="center"/>
      <protection/>
    </xf>
    <xf numFmtId="0" fontId="5" fillId="35" borderId="13" xfId="49" applyFont="1" applyFill="1" applyBorder="1" applyAlignment="1">
      <alignment horizontal="center" vertical="center" wrapText="1"/>
      <protection/>
    </xf>
    <xf numFmtId="0" fontId="9" fillId="0" borderId="0" xfId="49" applyNumberFormat="1" applyFont="1" applyFill="1" applyBorder="1" applyAlignment="1">
      <alignment horizontal="left"/>
      <protection/>
    </xf>
    <xf numFmtId="0" fontId="9" fillId="0" borderId="19" xfId="49" applyNumberFormat="1" applyFont="1" applyFill="1" applyBorder="1" applyAlignment="1">
      <alignment horizontal="left"/>
      <protection/>
    </xf>
    <xf numFmtId="0" fontId="12" fillId="0" borderId="10" xfId="49" applyFont="1" applyFill="1" applyBorder="1" applyAlignment="1">
      <alignment horizontal="center"/>
      <protection/>
    </xf>
    <xf numFmtId="0" fontId="12" fillId="0" borderId="21" xfId="49" applyFont="1" applyFill="1" applyBorder="1" applyAlignment="1">
      <alignment horizontal="center"/>
      <protection/>
    </xf>
    <xf numFmtId="0" fontId="5" fillId="35" borderId="24" xfId="49" applyFont="1" applyFill="1" applyBorder="1" applyAlignment="1">
      <alignment horizontal="center" vertical="center"/>
      <protection/>
    </xf>
    <xf numFmtId="0" fontId="5" fillId="35" borderId="25" xfId="49" applyFont="1" applyFill="1" applyBorder="1" applyAlignment="1">
      <alignment horizontal="center" vertical="center" wrapText="1"/>
      <protection/>
    </xf>
    <xf numFmtId="0" fontId="11" fillId="35" borderId="54" xfId="49" applyFont="1" applyFill="1" applyBorder="1" applyAlignment="1">
      <alignment horizontal="center"/>
      <protection/>
    </xf>
    <xf numFmtId="0" fontId="11" fillId="35" borderId="55" xfId="49" applyFont="1" applyFill="1" applyBorder="1" applyAlignment="1">
      <alignment horizontal="center"/>
      <protection/>
    </xf>
    <xf numFmtId="3" fontId="4" fillId="0" borderId="11" xfId="49" applyNumberFormat="1" applyFont="1" applyBorder="1" applyAlignment="1">
      <alignment horizontal="center"/>
      <protection/>
    </xf>
    <xf numFmtId="0" fontId="5" fillId="35" borderId="13" xfId="49" applyFont="1" applyFill="1" applyBorder="1" applyAlignment="1">
      <alignment horizontal="center" vertical="center"/>
      <protection/>
    </xf>
    <xf numFmtId="15" fontId="4" fillId="0" borderId="0" xfId="0" applyNumberFormat="1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34" borderId="47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5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5" borderId="13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66" fillId="0" borderId="56" xfId="0" applyFont="1" applyBorder="1" applyAlignment="1">
      <alignment horizontal="center" vertical="top" wrapText="1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66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0" fontId="64" fillId="0" borderId="56" xfId="0" applyFont="1" applyBorder="1" applyAlignment="1">
      <alignment horizontal="center" wrapText="1"/>
    </xf>
    <xf numFmtId="0" fontId="64" fillId="0" borderId="59" xfId="0" applyFont="1" applyBorder="1" applyAlignment="1">
      <alignment horizontal="left" vertical="top" wrapText="1"/>
    </xf>
    <xf numFmtId="0" fontId="64" fillId="0" borderId="56" xfId="0" applyFont="1" applyBorder="1" applyAlignment="1">
      <alignment horizontal="left" wrapText="1"/>
    </xf>
    <xf numFmtId="0" fontId="66" fillId="0" borderId="59" xfId="0" applyFont="1" applyBorder="1" applyAlignment="1">
      <alignment horizontal="center" vertical="top" wrapText="1"/>
    </xf>
    <xf numFmtId="0" fontId="64" fillId="0" borderId="57" xfId="0" applyFont="1" applyBorder="1" applyAlignment="1">
      <alignment horizontal="center" wrapText="1"/>
    </xf>
    <xf numFmtId="0" fontId="64" fillId="0" borderId="58" xfId="0" applyFont="1" applyBorder="1" applyAlignment="1">
      <alignment horizontal="center" wrapText="1"/>
    </xf>
    <xf numFmtId="0" fontId="64" fillId="0" borderId="56" xfId="0" applyFont="1" applyBorder="1" applyAlignment="1">
      <alignment horizontal="center" vertical="top" wrapText="1"/>
    </xf>
    <xf numFmtId="0" fontId="64" fillId="0" borderId="56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Incubadora Orçamento e Cronograma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47625</xdr:rowOff>
    </xdr:from>
    <xdr:to>
      <xdr:col>1</xdr:col>
      <xdr:colOff>323850</xdr:colOff>
      <xdr:row>3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66675</xdr:rowOff>
    </xdr:from>
    <xdr:to>
      <xdr:col>1</xdr:col>
      <xdr:colOff>352425</xdr:colOff>
      <xdr:row>3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1</xdr:col>
      <xdr:colOff>723900</xdr:colOff>
      <xdr:row>3</xdr:row>
      <xdr:rowOff>123825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6"/>
  <sheetViews>
    <sheetView zoomScalePageLayoutView="0" workbookViewId="0" topLeftCell="A4">
      <selection activeCell="I26" sqref="I26"/>
    </sheetView>
  </sheetViews>
  <sheetFormatPr defaultColWidth="11.421875" defaultRowHeight="12.75"/>
  <cols>
    <col min="1" max="1" width="8.8515625" style="14" customWidth="1"/>
    <col min="2" max="2" width="99.8515625" style="14" customWidth="1"/>
    <col min="3" max="3" width="7.8515625" style="14" customWidth="1"/>
    <col min="4" max="4" width="10.00390625" style="14" customWidth="1"/>
    <col min="5" max="5" width="16.28125" style="14" customWidth="1"/>
    <col min="6" max="6" width="12.7109375" style="14" customWidth="1"/>
    <col min="7" max="7" width="13.421875" style="14" bestFit="1" customWidth="1"/>
    <col min="8" max="8" width="34.57421875" style="16" bestFit="1" customWidth="1"/>
    <col min="9" max="9" width="33.57421875" style="16" customWidth="1"/>
    <col min="10" max="16384" width="11.421875" style="16" customWidth="1"/>
  </cols>
  <sheetData>
    <row r="1" spans="1:8" s="2" customFormat="1" ht="14.25" customHeight="1">
      <c r="A1" s="241" t="s">
        <v>138</v>
      </c>
      <c r="B1" s="242"/>
      <c r="C1" s="247" t="s">
        <v>65</v>
      </c>
      <c r="D1" s="247"/>
      <c r="E1" s="247"/>
      <c r="F1" s="247"/>
      <c r="G1" s="247"/>
      <c r="H1" s="248"/>
    </row>
    <row r="2" spans="1:8" s="2" customFormat="1" ht="14.25" customHeight="1">
      <c r="A2" s="243"/>
      <c r="B2" s="244"/>
      <c r="C2" s="249"/>
      <c r="D2" s="249"/>
      <c r="E2" s="249"/>
      <c r="F2" s="249"/>
      <c r="G2" s="249"/>
      <c r="H2" s="250"/>
    </row>
    <row r="3" spans="1:8" s="2" customFormat="1" ht="14.25" customHeight="1">
      <c r="A3" s="243"/>
      <c r="B3" s="244"/>
      <c r="C3" s="249"/>
      <c r="D3" s="249"/>
      <c r="E3" s="249"/>
      <c r="F3" s="249"/>
      <c r="G3" s="249"/>
      <c r="H3" s="250"/>
    </row>
    <row r="4" spans="1:8" s="2" customFormat="1" ht="14.25" customHeight="1" thickBot="1">
      <c r="A4" s="245"/>
      <c r="B4" s="246"/>
      <c r="C4" s="251"/>
      <c r="D4" s="251"/>
      <c r="E4" s="251"/>
      <c r="F4" s="251"/>
      <c r="G4" s="251"/>
      <c r="H4" s="252"/>
    </row>
    <row r="5" spans="1:8" s="2" customFormat="1" ht="19.5" customHeight="1">
      <c r="A5" s="76" t="s">
        <v>139</v>
      </c>
      <c r="B5" s="51"/>
      <c r="C5" s="17" t="s">
        <v>142</v>
      </c>
      <c r="D5" s="52"/>
      <c r="E5" s="50"/>
      <c r="F5" s="50"/>
      <c r="G5" s="49"/>
      <c r="H5" s="77"/>
    </row>
    <row r="6" spans="1:8" s="2" customFormat="1" ht="19.5" customHeight="1">
      <c r="A6" s="76" t="s">
        <v>140</v>
      </c>
      <c r="B6" s="51"/>
      <c r="C6" s="233" t="s">
        <v>67</v>
      </c>
      <c r="D6" s="233"/>
      <c r="E6" s="233"/>
      <c r="F6" s="233"/>
      <c r="G6" s="233"/>
      <c r="H6" s="234"/>
    </row>
    <row r="7" spans="1:8" s="2" customFormat="1" ht="19.5" customHeight="1">
      <c r="A7" s="78" t="s">
        <v>137</v>
      </c>
      <c r="B7" s="53"/>
      <c r="C7" s="26" t="s">
        <v>41</v>
      </c>
      <c r="D7" s="54"/>
      <c r="E7" s="235" t="s">
        <v>141</v>
      </c>
      <c r="F7" s="235"/>
      <c r="G7" s="235"/>
      <c r="H7" s="236"/>
    </row>
    <row r="8" spans="1:8" s="2" customFormat="1" ht="12.75" customHeight="1">
      <c r="A8" s="239" t="s">
        <v>15</v>
      </c>
      <c r="B8" s="237" t="s">
        <v>143</v>
      </c>
      <c r="C8" s="237" t="s">
        <v>16</v>
      </c>
      <c r="D8" s="237" t="s">
        <v>17</v>
      </c>
      <c r="E8" s="223" t="s">
        <v>66</v>
      </c>
      <c r="F8" s="224"/>
      <c r="G8" s="224"/>
      <c r="H8" s="225"/>
    </row>
    <row r="9" spans="1:8" s="2" customFormat="1" ht="12.75">
      <c r="A9" s="240"/>
      <c r="B9" s="238"/>
      <c r="C9" s="238"/>
      <c r="D9" s="238"/>
      <c r="E9" s="226"/>
      <c r="F9" s="227"/>
      <c r="G9" s="227"/>
      <c r="H9" s="228"/>
    </row>
    <row r="10" spans="1:8" s="2" customFormat="1" ht="12.75">
      <c r="A10" s="164" t="s">
        <v>18</v>
      </c>
      <c r="B10" s="139" t="s">
        <v>36</v>
      </c>
      <c r="C10" s="140"/>
      <c r="D10" s="141"/>
      <c r="E10" s="230"/>
      <c r="F10" s="231"/>
      <c r="G10" s="231"/>
      <c r="H10" s="232"/>
    </row>
    <row r="11" spans="1:9" s="2" customFormat="1" ht="12.75">
      <c r="A11" s="79" t="s">
        <v>19</v>
      </c>
      <c r="B11" s="32" t="s">
        <v>35</v>
      </c>
      <c r="C11" s="31" t="s">
        <v>1</v>
      </c>
      <c r="D11" s="34">
        <v>2</v>
      </c>
      <c r="E11" s="229"/>
      <c r="F11" s="219"/>
      <c r="G11" s="219"/>
      <c r="H11" s="220"/>
      <c r="I11" s="73"/>
    </row>
    <row r="12" spans="1:8" s="2" customFormat="1" ht="14.25" customHeight="1">
      <c r="A12" s="79" t="s">
        <v>20</v>
      </c>
      <c r="B12" s="32" t="s">
        <v>32</v>
      </c>
      <c r="C12" s="33" t="s">
        <v>25</v>
      </c>
      <c r="D12" s="34">
        <v>1</v>
      </c>
      <c r="E12" s="229"/>
      <c r="F12" s="219"/>
      <c r="G12" s="219"/>
      <c r="H12" s="220"/>
    </row>
    <row r="13" spans="1:8" s="2" customFormat="1" ht="12.75">
      <c r="A13" s="165" t="s">
        <v>112</v>
      </c>
      <c r="B13" s="139" t="s">
        <v>42</v>
      </c>
      <c r="C13" s="145"/>
      <c r="D13" s="146"/>
      <c r="E13" s="230"/>
      <c r="F13" s="231"/>
      <c r="G13" s="231"/>
      <c r="H13" s="232"/>
    </row>
    <row r="14" spans="1:8" s="72" customFormat="1" ht="18.75" customHeight="1">
      <c r="A14" s="82" t="s">
        <v>113</v>
      </c>
      <c r="B14" s="99" t="s">
        <v>37</v>
      </c>
      <c r="C14" s="100" t="s">
        <v>1</v>
      </c>
      <c r="D14" s="59">
        <v>812.41</v>
      </c>
      <c r="E14" s="229" t="s">
        <v>76</v>
      </c>
      <c r="F14" s="219"/>
      <c r="G14" s="219"/>
      <c r="H14" s="220"/>
    </row>
    <row r="15" spans="1:8" s="72" customFormat="1" ht="21.75" customHeight="1">
      <c r="A15" s="82" t="s">
        <v>114</v>
      </c>
      <c r="B15" s="99" t="s">
        <v>43</v>
      </c>
      <c r="C15" s="100" t="s">
        <v>0</v>
      </c>
      <c r="D15" s="59">
        <v>38.67</v>
      </c>
      <c r="E15" s="229" t="s">
        <v>77</v>
      </c>
      <c r="F15" s="219"/>
      <c r="G15" s="219"/>
      <c r="H15" s="220"/>
    </row>
    <row r="16" spans="1:8" s="72" customFormat="1" ht="12.75">
      <c r="A16" s="82" t="s">
        <v>115</v>
      </c>
      <c r="B16" s="99" t="s">
        <v>70</v>
      </c>
      <c r="C16" s="71" t="s">
        <v>2</v>
      </c>
      <c r="D16" s="103">
        <v>386.68</v>
      </c>
      <c r="E16" s="229" t="s">
        <v>74</v>
      </c>
      <c r="F16" s="219"/>
      <c r="G16" s="219"/>
      <c r="H16" s="220"/>
    </row>
    <row r="17" spans="1:8" s="72" customFormat="1" ht="12.75">
      <c r="A17" s="82" t="s">
        <v>116</v>
      </c>
      <c r="B17" s="99" t="s">
        <v>71</v>
      </c>
      <c r="C17" s="71" t="s">
        <v>2</v>
      </c>
      <c r="D17" s="103">
        <v>325.48</v>
      </c>
      <c r="E17" s="229" t="s">
        <v>75</v>
      </c>
      <c r="F17" s="219"/>
      <c r="G17" s="219"/>
      <c r="H17" s="220"/>
    </row>
    <row r="18" spans="1:8" s="72" customFormat="1" ht="12.75">
      <c r="A18" s="82" t="s">
        <v>117</v>
      </c>
      <c r="B18" s="99" t="s">
        <v>72</v>
      </c>
      <c r="C18" s="71" t="s">
        <v>2</v>
      </c>
      <c r="D18" s="103">
        <v>61.2</v>
      </c>
      <c r="E18" s="229" t="s">
        <v>73</v>
      </c>
      <c r="F18" s="219"/>
      <c r="G18" s="219"/>
      <c r="H18" s="220"/>
    </row>
    <row r="19" spans="1:8" s="72" customFormat="1" ht="28.5" customHeight="1">
      <c r="A19" s="82" t="s">
        <v>118</v>
      </c>
      <c r="B19" s="101" t="s">
        <v>46</v>
      </c>
      <c r="C19" s="100" t="s">
        <v>0</v>
      </c>
      <c r="D19" s="59">
        <v>39.04</v>
      </c>
      <c r="E19" s="229" t="s">
        <v>123</v>
      </c>
      <c r="F19" s="219"/>
      <c r="G19" s="219"/>
      <c r="H19" s="220"/>
    </row>
    <row r="20" spans="1:8" s="72" customFormat="1" ht="27" customHeight="1">
      <c r="A20" s="82" t="s">
        <v>119</v>
      </c>
      <c r="B20" s="101" t="s">
        <v>47</v>
      </c>
      <c r="C20" s="100" t="s">
        <v>1</v>
      </c>
      <c r="D20" s="59">
        <v>84</v>
      </c>
      <c r="E20" s="229" t="s">
        <v>68</v>
      </c>
      <c r="F20" s="219"/>
      <c r="G20" s="219"/>
      <c r="H20" s="220"/>
    </row>
    <row r="21" spans="1:8" s="72" customFormat="1" ht="17.25" customHeight="1">
      <c r="A21" s="82" t="s">
        <v>120</v>
      </c>
      <c r="B21" s="101" t="s">
        <v>63</v>
      </c>
      <c r="C21" s="100" t="s">
        <v>2</v>
      </c>
      <c r="D21" s="59">
        <v>10</v>
      </c>
      <c r="E21" s="229" t="s">
        <v>122</v>
      </c>
      <c r="F21" s="219"/>
      <c r="G21" s="219"/>
      <c r="H21" s="220"/>
    </row>
    <row r="22" spans="1:8" s="72" customFormat="1" ht="18.75" customHeight="1">
      <c r="A22" s="82" t="s">
        <v>121</v>
      </c>
      <c r="B22" s="101" t="s">
        <v>39</v>
      </c>
      <c r="C22" s="100" t="s">
        <v>2</v>
      </c>
      <c r="D22" s="59">
        <v>47.9</v>
      </c>
      <c r="E22" s="229" t="s">
        <v>69</v>
      </c>
      <c r="F22" s="219"/>
      <c r="G22" s="219"/>
      <c r="H22" s="220"/>
    </row>
    <row r="23" spans="1:8" s="72" customFormat="1" ht="15" customHeight="1">
      <c r="A23" s="82"/>
      <c r="B23" s="101"/>
      <c r="C23" s="100"/>
      <c r="D23" s="59"/>
      <c r="E23" s="229"/>
      <c r="F23" s="219"/>
      <c r="G23" s="219"/>
      <c r="H23" s="220"/>
    </row>
    <row r="24" spans="1:8" s="72" customFormat="1" ht="15.75" customHeight="1">
      <c r="A24" s="166" t="s">
        <v>21</v>
      </c>
      <c r="B24" s="142" t="s">
        <v>38</v>
      </c>
      <c r="C24" s="143"/>
      <c r="D24" s="144"/>
      <c r="E24" s="230"/>
      <c r="F24" s="231"/>
      <c r="G24" s="231"/>
      <c r="H24" s="232"/>
    </row>
    <row r="25" spans="1:8" s="72" customFormat="1" ht="32.25" customHeight="1">
      <c r="A25" s="133" t="s">
        <v>22</v>
      </c>
      <c r="B25" s="134" t="s">
        <v>50</v>
      </c>
      <c r="C25" s="71" t="s">
        <v>25</v>
      </c>
      <c r="D25" s="103">
        <v>3</v>
      </c>
      <c r="E25" s="229" t="s">
        <v>130</v>
      </c>
      <c r="F25" s="219"/>
      <c r="G25" s="219"/>
      <c r="H25" s="220"/>
    </row>
    <row r="26" spans="1:8" s="72" customFormat="1" ht="27" customHeight="1">
      <c r="A26" s="82" t="s">
        <v>40</v>
      </c>
      <c r="B26" s="101" t="s">
        <v>127</v>
      </c>
      <c r="C26" s="100" t="s">
        <v>25</v>
      </c>
      <c r="D26" s="59">
        <v>2</v>
      </c>
      <c r="E26" s="229" t="s">
        <v>131</v>
      </c>
      <c r="F26" s="219"/>
      <c r="G26" s="219"/>
      <c r="H26" s="220"/>
    </row>
    <row r="27" spans="1:8" s="72" customFormat="1" ht="15.75" customHeight="1">
      <c r="A27" s="82"/>
      <c r="B27" s="102"/>
      <c r="C27" s="100"/>
      <c r="D27" s="59"/>
      <c r="E27" s="229"/>
      <c r="F27" s="219"/>
      <c r="G27" s="219"/>
      <c r="H27" s="220"/>
    </row>
    <row r="28" spans="1:8" s="72" customFormat="1" ht="15.75" customHeight="1">
      <c r="A28" s="166" t="s">
        <v>23</v>
      </c>
      <c r="B28" s="142" t="s">
        <v>78</v>
      </c>
      <c r="C28" s="143"/>
      <c r="D28" s="144"/>
      <c r="E28" s="230"/>
      <c r="F28" s="231"/>
      <c r="G28" s="231"/>
      <c r="H28" s="232"/>
    </row>
    <row r="29" spans="1:8" s="72" customFormat="1" ht="20.25" customHeight="1">
      <c r="A29" s="203" t="s">
        <v>24</v>
      </c>
      <c r="B29" s="206" t="s">
        <v>53</v>
      </c>
      <c r="C29" s="211" t="s">
        <v>0</v>
      </c>
      <c r="D29" s="215">
        <v>1.71</v>
      </c>
      <c r="E29" s="219" t="s">
        <v>80</v>
      </c>
      <c r="F29" s="219"/>
      <c r="G29" s="219"/>
      <c r="H29" s="220"/>
    </row>
    <row r="30" spans="1:8" s="72" customFormat="1" ht="15.75" customHeight="1">
      <c r="A30" s="203" t="s">
        <v>28</v>
      </c>
      <c r="B30" s="207" t="s">
        <v>62</v>
      </c>
      <c r="C30" s="212" t="s">
        <v>0</v>
      </c>
      <c r="D30" s="216">
        <v>1.38</v>
      </c>
      <c r="E30" s="219" t="s">
        <v>81</v>
      </c>
      <c r="F30" s="219"/>
      <c r="G30" s="219"/>
      <c r="H30" s="220"/>
    </row>
    <row r="31" spans="1:8" s="72" customFormat="1" ht="19.5" customHeight="1">
      <c r="A31" s="203" t="s">
        <v>132</v>
      </c>
      <c r="B31" s="207" t="s">
        <v>55</v>
      </c>
      <c r="C31" s="212" t="s">
        <v>1</v>
      </c>
      <c r="D31" s="216">
        <v>19</v>
      </c>
      <c r="E31" s="219" t="s">
        <v>79</v>
      </c>
      <c r="F31" s="219"/>
      <c r="G31" s="219"/>
      <c r="H31" s="220"/>
    </row>
    <row r="32" spans="1:8" s="72" customFormat="1" ht="16.5" customHeight="1">
      <c r="A32" s="203" t="s">
        <v>133</v>
      </c>
      <c r="B32" s="208" t="s">
        <v>57</v>
      </c>
      <c r="C32" s="213" t="s">
        <v>58</v>
      </c>
      <c r="D32" s="217">
        <v>58.2</v>
      </c>
      <c r="E32" s="219" t="s">
        <v>153</v>
      </c>
      <c r="F32" s="219"/>
      <c r="G32" s="219"/>
      <c r="H32" s="220"/>
    </row>
    <row r="33" spans="1:8" s="72" customFormat="1" ht="15.75" customHeight="1">
      <c r="A33" s="203" t="s">
        <v>134</v>
      </c>
      <c r="B33" s="209" t="s">
        <v>157</v>
      </c>
      <c r="C33" s="213" t="s">
        <v>58</v>
      </c>
      <c r="D33" s="209">
        <v>58.2</v>
      </c>
      <c r="E33" s="219" t="s">
        <v>156</v>
      </c>
      <c r="F33" s="219"/>
      <c r="G33" s="219"/>
      <c r="H33" s="220"/>
    </row>
    <row r="34" spans="1:8" s="72" customFormat="1" ht="15.75" customHeight="1">
      <c r="A34" s="203" t="s">
        <v>154</v>
      </c>
      <c r="B34" s="208" t="s">
        <v>60</v>
      </c>
      <c r="C34" s="213" t="s">
        <v>58</v>
      </c>
      <c r="D34" s="217">
        <v>40.85</v>
      </c>
      <c r="E34" s="219" t="s">
        <v>152</v>
      </c>
      <c r="F34" s="219"/>
      <c r="G34" s="219"/>
      <c r="H34" s="220"/>
    </row>
    <row r="35" spans="1:8" s="72" customFormat="1" ht="15.75" customHeight="1">
      <c r="A35" s="203" t="s">
        <v>155</v>
      </c>
      <c r="B35" s="208" t="s">
        <v>158</v>
      </c>
      <c r="C35" s="213" t="s">
        <v>58</v>
      </c>
      <c r="D35" s="217">
        <v>40.85</v>
      </c>
      <c r="E35" s="219" t="s">
        <v>152</v>
      </c>
      <c r="F35" s="219"/>
      <c r="G35" s="219"/>
      <c r="H35" s="220"/>
    </row>
    <row r="36" spans="1:8" s="2" customFormat="1" ht="13.5" thickBot="1">
      <c r="A36" s="83"/>
      <c r="B36" s="210"/>
      <c r="C36" s="214"/>
      <c r="D36" s="218" t="s">
        <v>4</v>
      </c>
      <c r="E36" s="56"/>
      <c r="F36" s="55" t="s">
        <v>4</v>
      </c>
      <c r="G36" s="56" t="s">
        <v>4</v>
      </c>
      <c r="H36" s="77"/>
    </row>
    <row r="37" spans="1:9" s="2" customFormat="1" ht="12.75">
      <c r="A37" s="36"/>
      <c r="B37" s="37"/>
      <c r="C37" s="38"/>
      <c r="D37" s="39"/>
      <c r="E37" s="40"/>
      <c r="F37" s="41"/>
      <c r="G37" s="42"/>
      <c r="H37" s="43"/>
      <c r="I37" s="60"/>
    </row>
    <row r="38" spans="1:8" s="2" customFormat="1" ht="12.75">
      <c r="A38" s="46"/>
      <c r="B38" s="3"/>
      <c r="C38" s="7"/>
      <c r="D38" s="8"/>
      <c r="E38" s="3"/>
      <c r="F38" s="10"/>
      <c r="G38" s="13"/>
      <c r="H38" s="45"/>
    </row>
    <row r="39" spans="1:8" s="2" customFormat="1" ht="12.75">
      <c r="A39" s="46"/>
      <c r="B39" s="11" t="s">
        <v>26</v>
      </c>
      <c r="C39" s="7"/>
      <c r="D39" s="8"/>
      <c r="E39" s="9" t="s">
        <v>27</v>
      </c>
      <c r="F39" s="10"/>
      <c r="G39" s="13"/>
      <c r="H39" s="45"/>
    </row>
    <row r="40" spans="1:8" s="2" customFormat="1" ht="12.75">
      <c r="A40" s="46"/>
      <c r="B40" s="11" t="s">
        <v>31</v>
      </c>
      <c r="C40" s="7"/>
      <c r="D40" s="221" t="s">
        <v>128</v>
      </c>
      <c r="E40" s="221"/>
      <c r="F40" s="221"/>
      <c r="G40" s="13"/>
      <c r="H40" s="45"/>
    </row>
    <row r="41" spans="1:8" s="2" customFormat="1" ht="12.75">
      <c r="A41" s="46"/>
      <c r="B41" s="11" t="s">
        <v>29</v>
      </c>
      <c r="C41" s="7"/>
      <c r="D41" s="106"/>
      <c r="E41" s="106" t="s">
        <v>129</v>
      </c>
      <c r="F41" s="106"/>
      <c r="G41" s="13"/>
      <c r="H41" s="45"/>
    </row>
    <row r="42" spans="1:8" s="2" customFormat="1" ht="13.5" thickBot="1">
      <c r="A42" s="47"/>
      <c r="B42" s="12"/>
      <c r="C42" s="4"/>
      <c r="D42" s="222"/>
      <c r="E42" s="222"/>
      <c r="F42" s="222"/>
      <c r="G42" s="5"/>
      <c r="H42" s="48"/>
    </row>
    <row r="43" spans="1:12" s="2" customFormat="1" ht="12.75">
      <c r="A43" s="11"/>
      <c r="B43" s="6"/>
      <c r="C43" s="7"/>
      <c r="D43" s="8"/>
      <c r="E43" s="11"/>
      <c r="F43" s="10"/>
      <c r="G43" s="13"/>
      <c r="H43" s="3"/>
      <c r="I43" s="3"/>
      <c r="J43" s="3"/>
      <c r="K43" s="3"/>
      <c r="L43" s="3"/>
    </row>
    <row r="44" spans="1:12" s="2" customFormat="1" ht="12.75">
      <c r="A44" s="11"/>
      <c r="B44" s="6"/>
      <c r="C44" s="7"/>
      <c r="D44" s="8"/>
      <c r="E44" s="11"/>
      <c r="F44" s="10"/>
      <c r="G44" s="13"/>
      <c r="H44" s="3"/>
      <c r="I44" s="3"/>
      <c r="J44" s="3"/>
      <c r="K44" s="3"/>
      <c r="L44" s="3"/>
    </row>
    <row r="45" spans="2:3" s="2" customFormat="1" ht="12.75">
      <c r="B45" s="3"/>
      <c r="C45" s="3"/>
    </row>
    <row r="46" spans="2:3" s="2" customFormat="1" ht="12.75">
      <c r="B46" s="3"/>
      <c r="C46" s="3"/>
    </row>
    <row r="47" spans="1:8" ht="12.75">
      <c r="A47" s="57"/>
      <c r="B47" s="58"/>
      <c r="C47" s="58"/>
      <c r="D47" s="57"/>
      <c r="E47" s="57"/>
      <c r="F47" s="57"/>
      <c r="G47" s="57"/>
      <c r="H47" s="57"/>
    </row>
    <row r="48" spans="1:8" ht="12.75">
      <c r="A48" s="57"/>
      <c r="B48" s="58"/>
      <c r="C48" s="58"/>
      <c r="D48" s="57"/>
      <c r="E48" s="57"/>
      <c r="F48" s="57"/>
      <c r="G48" s="57"/>
      <c r="H48" s="57"/>
    </row>
    <row r="49" spans="1:8" ht="12.75">
      <c r="A49" s="57"/>
      <c r="B49" s="58"/>
      <c r="C49" s="58"/>
      <c r="D49" s="57"/>
      <c r="E49" s="57"/>
      <c r="F49" s="57"/>
      <c r="G49" s="57"/>
      <c r="H49" s="57"/>
    </row>
    <row r="50" spans="2:12" s="14" customFormat="1" ht="12.75" customHeight="1">
      <c r="B50" s="15"/>
      <c r="C50" s="15"/>
      <c r="H50" s="16"/>
      <c r="I50" s="16"/>
      <c r="J50" s="16"/>
      <c r="K50" s="16"/>
      <c r="L50" s="16"/>
    </row>
    <row r="51" spans="2:12" s="14" customFormat="1" ht="12.75">
      <c r="B51" s="15"/>
      <c r="C51" s="15"/>
      <c r="H51" s="16"/>
      <c r="I51" s="16"/>
      <c r="J51" s="16"/>
      <c r="K51" s="16"/>
      <c r="L51" s="16"/>
    </row>
    <row r="52" spans="2:12" s="14" customFormat="1" ht="12.75">
      <c r="B52" s="15"/>
      <c r="C52" s="15"/>
      <c r="H52" s="16"/>
      <c r="I52" s="16"/>
      <c r="J52" s="16"/>
      <c r="K52" s="16"/>
      <c r="L52" s="16"/>
    </row>
    <row r="53" spans="2:12" s="14" customFormat="1" ht="12.75">
      <c r="B53" s="15"/>
      <c r="C53" s="15"/>
      <c r="H53" s="16"/>
      <c r="I53" s="16"/>
      <c r="J53" s="16"/>
      <c r="K53" s="16"/>
      <c r="L53" s="16"/>
    </row>
    <row r="54" spans="2:12" s="14" customFormat="1" ht="12.75">
      <c r="B54" s="15"/>
      <c r="C54" s="15"/>
      <c r="H54" s="16"/>
      <c r="I54" s="16"/>
      <c r="J54" s="16"/>
      <c r="K54" s="16"/>
      <c r="L54" s="16"/>
    </row>
    <row r="55" spans="2:12" s="14" customFormat="1" ht="12.75">
      <c r="B55" s="15"/>
      <c r="C55" s="15"/>
      <c r="H55" s="16"/>
      <c r="I55" s="16"/>
      <c r="J55" s="16"/>
      <c r="K55" s="16"/>
      <c r="L55" s="16"/>
    </row>
    <row r="56" spans="2:12" s="14" customFormat="1" ht="12.75">
      <c r="B56" s="15"/>
      <c r="C56" s="15"/>
      <c r="H56" s="16"/>
      <c r="I56" s="16"/>
      <c r="J56" s="16"/>
      <c r="K56" s="16"/>
      <c r="L56" s="16"/>
    </row>
    <row r="57" spans="2:12" s="14" customFormat="1" ht="12.75">
      <c r="B57" s="15"/>
      <c r="C57" s="15"/>
      <c r="H57" s="16"/>
      <c r="I57" s="16"/>
      <c r="J57" s="16"/>
      <c r="K57" s="16"/>
      <c r="L57" s="16"/>
    </row>
    <row r="58" spans="2:12" s="14" customFormat="1" ht="12.75">
      <c r="B58" s="15"/>
      <c r="C58" s="15"/>
      <c r="H58" s="16"/>
      <c r="I58" s="16"/>
      <c r="J58" s="16"/>
      <c r="K58" s="16"/>
      <c r="L58" s="16"/>
    </row>
    <row r="59" spans="2:12" s="14" customFormat="1" ht="12.75">
      <c r="B59" s="15"/>
      <c r="C59" s="15"/>
      <c r="H59" s="16"/>
      <c r="I59" s="16"/>
      <c r="J59" s="16"/>
      <c r="K59" s="16"/>
      <c r="L59" s="16"/>
    </row>
    <row r="60" spans="2:12" s="14" customFormat="1" ht="12.75">
      <c r="B60" s="15"/>
      <c r="C60" s="15"/>
      <c r="H60" s="16"/>
      <c r="I60" s="16"/>
      <c r="J60" s="16"/>
      <c r="K60" s="16"/>
      <c r="L60" s="16"/>
    </row>
    <row r="61" spans="2:12" s="14" customFormat="1" ht="12.75">
      <c r="B61" s="15"/>
      <c r="C61" s="15"/>
      <c r="H61" s="16"/>
      <c r="I61" s="16"/>
      <c r="J61" s="16"/>
      <c r="K61" s="16"/>
      <c r="L61" s="16"/>
    </row>
    <row r="62" spans="2:12" s="14" customFormat="1" ht="12.75">
      <c r="B62" s="15"/>
      <c r="C62" s="15"/>
      <c r="H62" s="16"/>
      <c r="I62" s="16"/>
      <c r="J62" s="16"/>
      <c r="K62" s="16"/>
      <c r="L62" s="16"/>
    </row>
    <row r="63" spans="2:12" s="14" customFormat="1" ht="12.75">
      <c r="B63" s="15"/>
      <c r="C63" s="15"/>
      <c r="H63" s="16"/>
      <c r="I63" s="16"/>
      <c r="J63" s="16"/>
      <c r="K63" s="16"/>
      <c r="L63" s="16"/>
    </row>
    <row r="64" spans="2:12" s="14" customFormat="1" ht="12.75">
      <c r="B64" s="15"/>
      <c r="C64" s="15"/>
      <c r="H64" s="16"/>
      <c r="I64" s="16"/>
      <c r="J64" s="16"/>
      <c r="K64" s="16"/>
      <c r="L64" s="16"/>
    </row>
    <row r="65" spans="2:12" s="14" customFormat="1" ht="12.75">
      <c r="B65" s="15"/>
      <c r="C65" s="15"/>
      <c r="H65" s="16"/>
      <c r="I65" s="16"/>
      <c r="J65" s="16"/>
      <c r="K65" s="16"/>
      <c r="L65" s="16"/>
    </row>
    <row r="66" spans="2:12" s="14" customFormat="1" ht="12.75">
      <c r="B66" s="15"/>
      <c r="C66" s="15"/>
      <c r="H66" s="16"/>
      <c r="I66" s="16"/>
      <c r="J66" s="16"/>
      <c r="K66" s="16"/>
      <c r="L66" s="16"/>
    </row>
    <row r="67" spans="2:12" s="14" customFormat="1" ht="12.75">
      <c r="B67" s="15"/>
      <c r="C67" s="15"/>
      <c r="H67" s="16"/>
      <c r="I67" s="16"/>
      <c r="J67" s="16"/>
      <c r="K67" s="16"/>
      <c r="L67" s="16"/>
    </row>
    <row r="68" spans="2:12" s="14" customFormat="1" ht="12.75">
      <c r="B68" s="15"/>
      <c r="C68" s="15"/>
      <c r="H68" s="16"/>
      <c r="I68" s="16"/>
      <c r="J68" s="16"/>
      <c r="K68" s="16"/>
      <c r="L68" s="16"/>
    </row>
    <row r="69" spans="2:12" s="14" customFormat="1" ht="12.75">
      <c r="B69" s="15"/>
      <c r="C69" s="15"/>
      <c r="H69" s="16"/>
      <c r="I69" s="16"/>
      <c r="J69" s="16"/>
      <c r="K69" s="16"/>
      <c r="L69" s="16"/>
    </row>
    <row r="70" spans="2:12" s="14" customFormat="1" ht="12.75">
      <c r="B70" s="15"/>
      <c r="C70" s="15"/>
      <c r="H70" s="16"/>
      <c r="I70" s="16"/>
      <c r="J70" s="16"/>
      <c r="K70" s="16"/>
      <c r="L70" s="16"/>
    </row>
    <row r="71" spans="2:12" s="14" customFormat="1" ht="12.75">
      <c r="B71" s="15"/>
      <c r="C71" s="15"/>
      <c r="H71" s="16"/>
      <c r="I71" s="16"/>
      <c r="J71" s="16"/>
      <c r="K71" s="16"/>
      <c r="L71" s="16"/>
    </row>
    <row r="72" spans="2:12" s="14" customFormat="1" ht="12.75">
      <c r="B72" s="15"/>
      <c r="C72" s="15"/>
      <c r="H72" s="16"/>
      <c r="I72" s="16"/>
      <c r="J72" s="16"/>
      <c r="K72" s="16"/>
      <c r="L72" s="16"/>
    </row>
    <row r="73" spans="2:12" s="14" customFormat="1" ht="12.75">
      <c r="B73" s="15"/>
      <c r="C73" s="15"/>
      <c r="H73" s="16"/>
      <c r="I73" s="16"/>
      <c r="J73" s="16"/>
      <c r="K73" s="16"/>
      <c r="L73" s="16"/>
    </row>
    <row r="74" spans="2:12" s="14" customFormat="1" ht="12.75">
      <c r="B74" s="15"/>
      <c r="C74" s="15"/>
      <c r="H74" s="16"/>
      <c r="I74" s="16"/>
      <c r="J74" s="16"/>
      <c r="K74" s="16"/>
      <c r="L74" s="16"/>
    </row>
    <row r="75" spans="2:12" s="14" customFormat="1" ht="12.75">
      <c r="B75" s="15"/>
      <c r="C75" s="15"/>
      <c r="H75" s="16"/>
      <c r="I75" s="16"/>
      <c r="J75" s="16"/>
      <c r="K75" s="16"/>
      <c r="L75" s="16"/>
    </row>
    <row r="76" spans="2:12" s="14" customFormat="1" ht="12.75">
      <c r="B76" s="15"/>
      <c r="C76" s="15"/>
      <c r="H76" s="16"/>
      <c r="I76" s="16"/>
      <c r="J76" s="16"/>
      <c r="K76" s="16"/>
      <c r="L76" s="16"/>
    </row>
    <row r="77" spans="2:12" s="14" customFormat="1" ht="12.75">
      <c r="B77" s="15"/>
      <c r="C77" s="15"/>
      <c r="H77" s="16"/>
      <c r="I77" s="16"/>
      <c r="J77" s="16"/>
      <c r="K77" s="16"/>
      <c r="L77" s="16"/>
    </row>
    <row r="78" spans="2:12" s="14" customFormat="1" ht="12.75">
      <c r="B78" s="15"/>
      <c r="C78" s="15"/>
      <c r="H78" s="16"/>
      <c r="I78" s="16"/>
      <c r="J78" s="16"/>
      <c r="K78" s="16"/>
      <c r="L78" s="16"/>
    </row>
    <row r="79" spans="2:12" s="14" customFormat="1" ht="12.75">
      <c r="B79" s="15"/>
      <c r="C79" s="15"/>
      <c r="H79" s="16"/>
      <c r="I79" s="16"/>
      <c r="J79" s="16"/>
      <c r="K79" s="16"/>
      <c r="L79" s="16"/>
    </row>
    <row r="80" spans="2:12" s="14" customFormat="1" ht="12.75">
      <c r="B80" s="15"/>
      <c r="C80" s="15"/>
      <c r="H80" s="16"/>
      <c r="I80" s="16"/>
      <c r="J80" s="16"/>
      <c r="K80" s="16"/>
      <c r="L80" s="16"/>
    </row>
    <row r="81" spans="2:12" s="14" customFormat="1" ht="12.75">
      <c r="B81" s="15"/>
      <c r="C81" s="15"/>
      <c r="H81" s="16"/>
      <c r="I81" s="16"/>
      <c r="J81" s="16"/>
      <c r="K81" s="16"/>
      <c r="L81" s="16"/>
    </row>
    <row r="82" spans="2:12" s="14" customFormat="1" ht="12.75">
      <c r="B82" s="15"/>
      <c r="C82" s="15"/>
      <c r="H82" s="16"/>
      <c r="I82" s="16"/>
      <c r="J82" s="16"/>
      <c r="K82" s="16"/>
      <c r="L82" s="16"/>
    </row>
    <row r="83" spans="2:12" s="14" customFormat="1" ht="12.75">
      <c r="B83" s="15"/>
      <c r="C83" s="15"/>
      <c r="H83" s="16"/>
      <c r="I83" s="16"/>
      <c r="J83" s="16"/>
      <c r="K83" s="16"/>
      <c r="L83" s="16"/>
    </row>
    <row r="84" spans="2:12" s="14" customFormat="1" ht="12.75">
      <c r="B84" s="15"/>
      <c r="C84" s="15"/>
      <c r="H84" s="16"/>
      <c r="I84" s="16"/>
      <c r="J84" s="16"/>
      <c r="K84" s="16"/>
      <c r="L84" s="16"/>
    </row>
    <row r="85" spans="2:12" s="14" customFormat="1" ht="12.75">
      <c r="B85" s="15"/>
      <c r="C85" s="15"/>
      <c r="H85" s="16"/>
      <c r="I85" s="16"/>
      <c r="J85" s="16"/>
      <c r="K85" s="16"/>
      <c r="L85" s="16"/>
    </row>
    <row r="86" spans="2:12" s="14" customFormat="1" ht="12.75">
      <c r="B86" s="15"/>
      <c r="C86" s="15"/>
      <c r="H86" s="16"/>
      <c r="I86" s="16"/>
      <c r="J86" s="16"/>
      <c r="K86" s="16"/>
      <c r="L86" s="16"/>
    </row>
    <row r="87" spans="2:12" s="14" customFormat="1" ht="12.75">
      <c r="B87" s="15"/>
      <c r="C87" s="15"/>
      <c r="H87" s="16"/>
      <c r="I87" s="16"/>
      <c r="J87" s="16"/>
      <c r="K87" s="16"/>
      <c r="L87" s="16"/>
    </row>
    <row r="88" spans="2:12" s="14" customFormat="1" ht="12.75">
      <c r="B88" s="15"/>
      <c r="C88" s="15"/>
      <c r="H88" s="16"/>
      <c r="I88" s="16"/>
      <c r="J88" s="16"/>
      <c r="K88" s="16"/>
      <c r="L88" s="16"/>
    </row>
    <row r="89" spans="2:12" s="14" customFormat="1" ht="12.75">
      <c r="B89" s="15"/>
      <c r="C89" s="15"/>
      <c r="H89" s="16"/>
      <c r="I89" s="16"/>
      <c r="J89" s="16"/>
      <c r="K89" s="16"/>
      <c r="L89" s="16"/>
    </row>
    <row r="90" spans="2:12" s="14" customFormat="1" ht="12.75">
      <c r="B90" s="15"/>
      <c r="C90" s="15"/>
      <c r="H90" s="16"/>
      <c r="I90" s="16"/>
      <c r="J90" s="16"/>
      <c r="K90" s="16"/>
      <c r="L90" s="16"/>
    </row>
    <row r="91" spans="2:12" s="14" customFormat="1" ht="12.75">
      <c r="B91" s="15"/>
      <c r="C91" s="15"/>
      <c r="H91" s="16"/>
      <c r="I91" s="16"/>
      <c r="J91" s="16"/>
      <c r="K91" s="16"/>
      <c r="L91" s="16"/>
    </row>
    <row r="92" spans="2:12" s="14" customFormat="1" ht="12.75">
      <c r="B92" s="15"/>
      <c r="C92" s="15"/>
      <c r="H92" s="16"/>
      <c r="I92" s="16"/>
      <c r="J92" s="16"/>
      <c r="K92" s="16"/>
      <c r="L92" s="16"/>
    </row>
    <row r="93" spans="2:12" s="14" customFormat="1" ht="12.75">
      <c r="B93" s="15"/>
      <c r="C93" s="15"/>
      <c r="H93" s="16"/>
      <c r="I93" s="16"/>
      <c r="J93" s="16"/>
      <c r="K93" s="16"/>
      <c r="L93" s="16"/>
    </row>
    <row r="94" spans="2:12" s="14" customFormat="1" ht="12.75">
      <c r="B94" s="15"/>
      <c r="C94" s="15"/>
      <c r="H94" s="16"/>
      <c r="I94" s="16"/>
      <c r="J94" s="16"/>
      <c r="K94" s="16"/>
      <c r="L94" s="16"/>
    </row>
    <row r="95" spans="2:12" s="14" customFormat="1" ht="12.75">
      <c r="B95" s="15"/>
      <c r="C95" s="15"/>
      <c r="H95" s="16"/>
      <c r="I95" s="16"/>
      <c r="J95" s="16"/>
      <c r="K95" s="16"/>
      <c r="L95" s="16"/>
    </row>
    <row r="96" spans="2:12" s="14" customFormat="1" ht="12.75">
      <c r="B96" s="15"/>
      <c r="C96" s="15"/>
      <c r="H96" s="16"/>
      <c r="I96" s="16"/>
      <c r="J96" s="16"/>
      <c r="K96" s="16"/>
      <c r="L96" s="16"/>
    </row>
    <row r="97" spans="2:12" s="14" customFormat="1" ht="12.75">
      <c r="B97" s="15"/>
      <c r="C97" s="15"/>
      <c r="H97" s="16"/>
      <c r="I97" s="16"/>
      <c r="J97" s="16"/>
      <c r="K97" s="16"/>
      <c r="L97" s="16"/>
    </row>
    <row r="98" spans="2:12" s="14" customFormat="1" ht="12.75">
      <c r="B98" s="15"/>
      <c r="C98" s="15"/>
      <c r="H98" s="16"/>
      <c r="I98" s="16"/>
      <c r="J98" s="16"/>
      <c r="K98" s="16"/>
      <c r="L98" s="16"/>
    </row>
    <row r="99" spans="2:12" s="14" customFormat="1" ht="12.75">
      <c r="B99" s="15"/>
      <c r="C99" s="15"/>
      <c r="H99" s="16"/>
      <c r="I99" s="16"/>
      <c r="J99" s="16"/>
      <c r="K99" s="16"/>
      <c r="L99" s="16"/>
    </row>
    <row r="100" spans="2:12" s="14" customFormat="1" ht="12.75">
      <c r="B100" s="15"/>
      <c r="C100" s="15"/>
      <c r="H100" s="16"/>
      <c r="I100" s="16"/>
      <c r="J100" s="16"/>
      <c r="K100" s="16"/>
      <c r="L100" s="16"/>
    </row>
    <row r="101" spans="2:12" s="14" customFormat="1" ht="12.75">
      <c r="B101" s="15"/>
      <c r="C101" s="15"/>
      <c r="H101" s="16"/>
      <c r="I101" s="16"/>
      <c r="J101" s="16"/>
      <c r="K101" s="16"/>
      <c r="L101" s="16"/>
    </row>
    <row r="102" spans="2:12" s="14" customFormat="1" ht="12.75">
      <c r="B102" s="15"/>
      <c r="C102" s="15"/>
      <c r="H102" s="16"/>
      <c r="I102" s="16"/>
      <c r="J102" s="16"/>
      <c r="K102" s="16"/>
      <c r="L102" s="16"/>
    </row>
    <row r="103" spans="2:12" s="14" customFormat="1" ht="12.75">
      <c r="B103" s="15"/>
      <c r="C103" s="15"/>
      <c r="H103" s="16"/>
      <c r="I103" s="16"/>
      <c r="J103" s="16"/>
      <c r="K103" s="16"/>
      <c r="L103" s="16"/>
    </row>
    <row r="104" spans="2:12" s="14" customFormat="1" ht="12.75">
      <c r="B104" s="15"/>
      <c r="C104" s="15"/>
      <c r="H104" s="16"/>
      <c r="I104" s="16"/>
      <c r="J104" s="16"/>
      <c r="K104" s="16"/>
      <c r="L104" s="16"/>
    </row>
    <row r="105" spans="2:12" s="14" customFormat="1" ht="12.75">
      <c r="B105" s="15"/>
      <c r="C105" s="15"/>
      <c r="H105" s="16"/>
      <c r="I105" s="16"/>
      <c r="J105" s="16"/>
      <c r="K105" s="16"/>
      <c r="L105" s="16"/>
    </row>
    <row r="106" spans="2:12" s="14" customFormat="1" ht="12.75">
      <c r="B106" s="15"/>
      <c r="C106" s="15"/>
      <c r="H106" s="16"/>
      <c r="I106" s="16"/>
      <c r="J106" s="16"/>
      <c r="K106" s="16"/>
      <c r="L106" s="16"/>
    </row>
    <row r="107" spans="2:12" s="14" customFormat="1" ht="12.75">
      <c r="B107" s="15"/>
      <c r="C107" s="15"/>
      <c r="H107" s="16"/>
      <c r="I107" s="16"/>
      <c r="J107" s="16"/>
      <c r="K107" s="16"/>
      <c r="L107" s="16"/>
    </row>
    <row r="108" spans="2:12" s="14" customFormat="1" ht="12.75">
      <c r="B108" s="15"/>
      <c r="C108" s="15"/>
      <c r="H108" s="16"/>
      <c r="I108" s="16"/>
      <c r="J108" s="16"/>
      <c r="K108" s="16"/>
      <c r="L108" s="16"/>
    </row>
    <row r="109" spans="2:12" s="14" customFormat="1" ht="12.75">
      <c r="B109" s="15"/>
      <c r="C109" s="15"/>
      <c r="H109" s="16"/>
      <c r="I109" s="16"/>
      <c r="J109" s="16"/>
      <c r="K109" s="16"/>
      <c r="L109" s="16"/>
    </row>
    <row r="110" spans="2:12" s="14" customFormat="1" ht="12.75">
      <c r="B110" s="15"/>
      <c r="C110" s="15"/>
      <c r="H110" s="16"/>
      <c r="I110" s="16"/>
      <c r="J110" s="16"/>
      <c r="K110" s="16"/>
      <c r="L110" s="16"/>
    </row>
    <row r="111" spans="2:12" s="14" customFormat="1" ht="12.75">
      <c r="B111" s="15"/>
      <c r="C111" s="15"/>
      <c r="H111" s="16"/>
      <c r="I111" s="16"/>
      <c r="J111" s="16"/>
      <c r="K111" s="16"/>
      <c r="L111" s="16"/>
    </row>
    <row r="112" spans="2:12" s="14" customFormat="1" ht="12.75">
      <c r="B112" s="15"/>
      <c r="C112" s="15"/>
      <c r="H112" s="16"/>
      <c r="I112" s="16"/>
      <c r="J112" s="16"/>
      <c r="K112" s="16"/>
      <c r="L112" s="16"/>
    </row>
    <row r="113" spans="2:12" s="14" customFormat="1" ht="12.75">
      <c r="B113" s="15"/>
      <c r="C113" s="15"/>
      <c r="H113" s="16"/>
      <c r="I113" s="16"/>
      <c r="J113" s="16"/>
      <c r="K113" s="16"/>
      <c r="L113" s="16"/>
    </row>
    <row r="114" spans="2:12" s="14" customFormat="1" ht="12.75">
      <c r="B114" s="15"/>
      <c r="C114" s="15"/>
      <c r="H114" s="16"/>
      <c r="I114" s="16"/>
      <c r="J114" s="16"/>
      <c r="K114" s="16"/>
      <c r="L114" s="16"/>
    </row>
    <row r="115" spans="2:12" s="14" customFormat="1" ht="12.75">
      <c r="B115" s="15"/>
      <c r="C115" s="15"/>
      <c r="H115" s="16"/>
      <c r="I115" s="16"/>
      <c r="J115" s="16"/>
      <c r="K115" s="16"/>
      <c r="L115" s="16"/>
    </row>
    <row r="116" spans="2:12" s="14" customFormat="1" ht="12.75">
      <c r="B116" s="15"/>
      <c r="C116" s="15"/>
      <c r="H116" s="16"/>
      <c r="I116" s="16"/>
      <c r="J116" s="16"/>
      <c r="K116" s="16"/>
      <c r="L116" s="16"/>
    </row>
    <row r="117" spans="2:12" s="14" customFormat="1" ht="12.75">
      <c r="B117" s="15"/>
      <c r="C117" s="15"/>
      <c r="H117" s="16"/>
      <c r="I117" s="16"/>
      <c r="J117" s="16"/>
      <c r="K117" s="16"/>
      <c r="L117" s="16"/>
    </row>
    <row r="118" spans="2:12" s="14" customFormat="1" ht="12.75">
      <c r="B118" s="15"/>
      <c r="C118" s="15"/>
      <c r="H118" s="16"/>
      <c r="I118" s="16"/>
      <c r="J118" s="16"/>
      <c r="K118" s="16"/>
      <c r="L118" s="16"/>
    </row>
    <row r="119" spans="2:12" s="14" customFormat="1" ht="12.75">
      <c r="B119" s="15"/>
      <c r="C119" s="15"/>
      <c r="H119" s="16"/>
      <c r="I119" s="16"/>
      <c r="J119" s="16"/>
      <c r="K119" s="16"/>
      <c r="L119" s="16"/>
    </row>
    <row r="120" spans="2:12" s="14" customFormat="1" ht="12.75">
      <c r="B120" s="15"/>
      <c r="C120" s="15"/>
      <c r="H120" s="16"/>
      <c r="I120" s="16"/>
      <c r="J120" s="16"/>
      <c r="K120" s="16"/>
      <c r="L120" s="16"/>
    </row>
    <row r="121" spans="2:12" s="14" customFormat="1" ht="12.75">
      <c r="B121" s="15"/>
      <c r="C121" s="15"/>
      <c r="H121" s="16"/>
      <c r="I121" s="16"/>
      <c r="J121" s="16"/>
      <c r="K121" s="16"/>
      <c r="L121" s="16"/>
    </row>
    <row r="122" spans="2:12" s="14" customFormat="1" ht="12.75">
      <c r="B122" s="15"/>
      <c r="C122" s="15"/>
      <c r="H122" s="16"/>
      <c r="I122" s="16"/>
      <c r="J122" s="16"/>
      <c r="K122" s="16"/>
      <c r="L122" s="16"/>
    </row>
    <row r="123" spans="2:12" s="14" customFormat="1" ht="12.75">
      <c r="B123" s="15"/>
      <c r="C123" s="15"/>
      <c r="H123" s="16"/>
      <c r="I123" s="16"/>
      <c r="J123" s="16"/>
      <c r="K123" s="16"/>
      <c r="L123" s="16"/>
    </row>
    <row r="124" spans="2:12" s="14" customFormat="1" ht="12.75">
      <c r="B124" s="15"/>
      <c r="C124" s="15"/>
      <c r="H124" s="16"/>
      <c r="I124" s="16"/>
      <c r="J124" s="16"/>
      <c r="K124" s="16"/>
      <c r="L124" s="16"/>
    </row>
    <row r="125" spans="2:12" s="14" customFormat="1" ht="12.75">
      <c r="B125" s="15"/>
      <c r="C125" s="15"/>
      <c r="H125" s="16"/>
      <c r="I125" s="16"/>
      <c r="J125" s="16"/>
      <c r="K125" s="16"/>
      <c r="L125" s="16"/>
    </row>
    <row r="126" spans="2:12" s="14" customFormat="1" ht="12.75">
      <c r="B126" s="15"/>
      <c r="C126" s="15"/>
      <c r="H126" s="16"/>
      <c r="I126" s="16"/>
      <c r="J126" s="16"/>
      <c r="K126" s="16"/>
      <c r="L126" s="16"/>
    </row>
    <row r="127" spans="2:12" s="14" customFormat="1" ht="12.75">
      <c r="B127" s="15"/>
      <c r="C127" s="15"/>
      <c r="H127" s="16"/>
      <c r="I127" s="16"/>
      <c r="J127" s="16"/>
      <c r="K127" s="16"/>
      <c r="L127" s="16"/>
    </row>
    <row r="128" spans="2:12" s="14" customFormat="1" ht="12.75">
      <c r="B128" s="15"/>
      <c r="C128" s="15"/>
      <c r="H128" s="16"/>
      <c r="I128" s="16"/>
      <c r="J128" s="16"/>
      <c r="K128" s="16"/>
      <c r="L128" s="16"/>
    </row>
    <row r="129" spans="2:12" s="14" customFormat="1" ht="12.75">
      <c r="B129" s="15"/>
      <c r="C129" s="15"/>
      <c r="H129" s="16"/>
      <c r="I129" s="16"/>
      <c r="J129" s="16"/>
      <c r="K129" s="16"/>
      <c r="L129" s="16"/>
    </row>
    <row r="130" spans="2:12" s="14" customFormat="1" ht="12.75">
      <c r="B130" s="15"/>
      <c r="C130" s="15"/>
      <c r="H130" s="16"/>
      <c r="I130" s="16"/>
      <c r="J130" s="16"/>
      <c r="K130" s="16"/>
      <c r="L130" s="16"/>
    </row>
    <row r="131" spans="2:12" s="14" customFormat="1" ht="12.75">
      <c r="B131" s="15"/>
      <c r="C131" s="15"/>
      <c r="H131" s="16"/>
      <c r="I131" s="16"/>
      <c r="J131" s="16"/>
      <c r="K131" s="16"/>
      <c r="L131" s="16"/>
    </row>
    <row r="132" spans="2:12" s="14" customFormat="1" ht="12.75">
      <c r="B132" s="15"/>
      <c r="C132" s="15"/>
      <c r="H132" s="16"/>
      <c r="I132" s="16"/>
      <c r="J132" s="16"/>
      <c r="K132" s="16"/>
      <c r="L132" s="16"/>
    </row>
    <row r="133" spans="2:12" s="14" customFormat="1" ht="12.75">
      <c r="B133" s="15"/>
      <c r="C133" s="15"/>
      <c r="H133" s="16"/>
      <c r="I133" s="16"/>
      <c r="J133" s="16"/>
      <c r="K133" s="16"/>
      <c r="L133" s="16"/>
    </row>
    <row r="134" spans="2:12" s="14" customFormat="1" ht="12.75">
      <c r="B134" s="15"/>
      <c r="C134" s="15"/>
      <c r="H134" s="16"/>
      <c r="I134" s="16"/>
      <c r="J134" s="16"/>
      <c r="K134" s="16"/>
      <c r="L134" s="16"/>
    </row>
    <row r="135" spans="2:12" s="14" customFormat="1" ht="12.75">
      <c r="B135" s="15"/>
      <c r="C135" s="15"/>
      <c r="H135" s="16"/>
      <c r="I135" s="16"/>
      <c r="J135" s="16"/>
      <c r="K135" s="16"/>
      <c r="L135" s="16"/>
    </row>
    <row r="136" spans="2:12" s="14" customFormat="1" ht="12.75">
      <c r="B136" s="15"/>
      <c r="C136" s="15"/>
      <c r="H136" s="16"/>
      <c r="I136" s="16"/>
      <c r="J136" s="16"/>
      <c r="K136" s="16"/>
      <c r="L136" s="16"/>
    </row>
    <row r="137" spans="2:12" s="14" customFormat="1" ht="12.75">
      <c r="B137" s="15"/>
      <c r="C137" s="15"/>
      <c r="H137" s="16"/>
      <c r="I137" s="16"/>
      <c r="J137" s="16"/>
      <c r="K137" s="16"/>
      <c r="L137" s="16"/>
    </row>
    <row r="138" spans="2:12" s="14" customFormat="1" ht="12.75">
      <c r="B138" s="15"/>
      <c r="C138" s="15"/>
      <c r="H138" s="16"/>
      <c r="I138" s="16"/>
      <c r="J138" s="16"/>
      <c r="K138" s="16"/>
      <c r="L138" s="16"/>
    </row>
    <row r="139" spans="2:12" s="14" customFormat="1" ht="12.75">
      <c r="B139" s="15"/>
      <c r="C139" s="15"/>
      <c r="H139" s="16"/>
      <c r="I139" s="16"/>
      <c r="J139" s="16"/>
      <c r="K139" s="16"/>
      <c r="L139" s="16"/>
    </row>
    <row r="140" spans="2:12" s="14" customFormat="1" ht="12.75">
      <c r="B140" s="15"/>
      <c r="C140" s="15"/>
      <c r="H140" s="16"/>
      <c r="I140" s="16"/>
      <c r="J140" s="16"/>
      <c r="K140" s="16"/>
      <c r="L140" s="16"/>
    </row>
    <row r="141" spans="2:12" s="14" customFormat="1" ht="12.75">
      <c r="B141" s="15"/>
      <c r="C141" s="15"/>
      <c r="H141" s="16"/>
      <c r="I141" s="16"/>
      <c r="J141" s="16"/>
      <c r="K141" s="16"/>
      <c r="L141" s="16"/>
    </row>
    <row r="142" spans="2:12" s="14" customFormat="1" ht="12.75">
      <c r="B142" s="15"/>
      <c r="C142" s="15"/>
      <c r="H142" s="16"/>
      <c r="I142" s="16"/>
      <c r="J142" s="16"/>
      <c r="K142" s="16"/>
      <c r="L142" s="16"/>
    </row>
    <row r="143" spans="2:12" s="14" customFormat="1" ht="12.75">
      <c r="B143" s="15"/>
      <c r="C143" s="15"/>
      <c r="H143" s="16"/>
      <c r="I143" s="16"/>
      <c r="J143" s="16"/>
      <c r="K143" s="16"/>
      <c r="L143" s="16"/>
    </row>
    <row r="144" spans="2:12" s="14" customFormat="1" ht="12.75">
      <c r="B144" s="15"/>
      <c r="C144" s="15"/>
      <c r="H144" s="16"/>
      <c r="I144" s="16"/>
      <c r="J144" s="16"/>
      <c r="K144" s="16"/>
      <c r="L144" s="16"/>
    </row>
    <row r="145" spans="2:12" s="14" customFormat="1" ht="12.75">
      <c r="B145" s="15"/>
      <c r="C145" s="15"/>
      <c r="H145" s="16"/>
      <c r="I145" s="16"/>
      <c r="J145" s="16"/>
      <c r="K145" s="16"/>
      <c r="L145" s="16"/>
    </row>
    <row r="146" spans="2:12" s="14" customFormat="1" ht="12.75">
      <c r="B146" s="15"/>
      <c r="C146" s="15"/>
      <c r="H146" s="16"/>
      <c r="I146" s="16"/>
      <c r="J146" s="16"/>
      <c r="K146" s="16"/>
      <c r="L146" s="16"/>
    </row>
    <row r="147" spans="2:12" s="14" customFormat="1" ht="12.75">
      <c r="B147" s="15"/>
      <c r="C147" s="15"/>
      <c r="H147" s="16"/>
      <c r="I147" s="16"/>
      <c r="J147" s="16"/>
      <c r="K147" s="16"/>
      <c r="L147" s="16"/>
    </row>
    <row r="148" spans="2:12" s="14" customFormat="1" ht="12.75">
      <c r="B148" s="15"/>
      <c r="C148" s="15"/>
      <c r="H148" s="16"/>
      <c r="I148" s="16"/>
      <c r="J148" s="16"/>
      <c r="K148" s="16"/>
      <c r="L148" s="16"/>
    </row>
    <row r="149" spans="2:12" s="14" customFormat="1" ht="12.75">
      <c r="B149" s="15"/>
      <c r="C149" s="15"/>
      <c r="H149" s="16"/>
      <c r="I149" s="16"/>
      <c r="J149" s="16"/>
      <c r="K149" s="16"/>
      <c r="L149" s="16"/>
    </row>
    <row r="150" spans="2:12" s="14" customFormat="1" ht="12.75">
      <c r="B150" s="15"/>
      <c r="C150" s="15"/>
      <c r="H150" s="16"/>
      <c r="I150" s="16"/>
      <c r="J150" s="16"/>
      <c r="K150" s="16"/>
      <c r="L150" s="16"/>
    </row>
    <row r="151" spans="2:12" s="14" customFormat="1" ht="12.75">
      <c r="B151" s="15"/>
      <c r="C151" s="15"/>
      <c r="H151" s="16"/>
      <c r="I151" s="16"/>
      <c r="J151" s="16"/>
      <c r="K151" s="16"/>
      <c r="L151" s="16"/>
    </row>
    <row r="152" spans="2:12" s="14" customFormat="1" ht="12.75">
      <c r="B152" s="15"/>
      <c r="C152" s="15"/>
      <c r="H152" s="16"/>
      <c r="I152" s="16"/>
      <c r="J152" s="16"/>
      <c r="K152" s="16"/>
      <c r="L152" s="16"/>
    </row>
    <row r="153" spans="2:12" s="14" customFormat="1" ht="12.75">
      <c r="B153" s="15"/>
      <c r="C153" s="15"/>
      <c r="H153" s="16"/>
      <c r="I153" s="16"/>
      <c r="J153" s="16"/>
      <c r="K153" s="16"/>
      <c r="L153" s="16"/>
    </row>
    <row r="154" spans="2:12" s="14" customFormat="1" ht="12.75">
      <c r="B154" s="15"/>
      <c r="C154" s="15"/>
      <c r="H154" s="16"/>
      <c r="I154" s="16"/>
      <c r="J154" s="16"/>
      <c r="K154" s="16"/>
      <c r="L154" s="16"/>
    </row>
    <row r="155" spans="2:12" s="14" customFormat="1" ht="12.75">
      <c r="B155" s="15"/>
      <c r="C155" s="15"/>
      <c r="H155" s="16"/>
      <c r="I155" s="16"/>
      <c r="J155" s="16"/>
      <c r="K155" s="16"/>
      <c r="L155" s="16"/>
    </row>
    <row r="156" spans="2:12" s="14" customFormat="1" ht="12.75">
      <c r="B156" s="15"/>
      <c r="C156" s="15"/>
      <c r="H156" s="16"/>
      <c r="I156" s="16"/>
      <c r="J156" s="16"/>
      <c r="K156" s="16"/>
      <c r="L156" s="16"/>
    </row>
    <row r="157" spans="2:12" s="14" customFormat="1" ht="12.75">
      <c r="B157" s="15"/>
      <c r="C157" s="15"/>
      <c r="H157" s="16"/>
      <c r="I157" s="16"/>
      <c r="J157" s="16"/>
      <c r="K157" s="16"/>
      <c r="L157" s="16"/>
    </row>
    <row r="158" spans="2:12" s="14" customFormat="1" ht="12.75">
      <c r="B158" s="15"/>
      <c r="C158" s="15"/>
      <c r="H158" s="16"/>
      <c r="I158" s="16"/>
      <c r="J158" s="16"/>
      <c r="K158" s="16"/>
      <c r="L158" s="16"/>
    </row>
    <row r="159" spans="2:12" s="14" customFormat="1" ht="12.75">
      <c r="B159" s="15"/>
      <c r="C159" s="15"/>
      <c r="H159" s="16"/>
      <c r="I159" s="16"/>
      <c r="J159" s="16"/>
      <c r="K159" s="16"/>
      <c r="L159" s="16"/>
    </row>
    <row r="160" spans="2:12" s="14" customFormat="1" ht="12.75">
      <c r="B160" s="15"/>
      <c r="C160" s="15"/>
      <c r="H160" s="16"/>
      <c r="I160" s="16"/>
      <c r="J160" s="16"/>
      <c r="K160" s="16"/>
      <c r="L160" s="16"/>
    </row>
    <row r="161" spans="2:12" s="14" customFormat="1" ht="12.75">
      <c r="B161" s="15"/>
      <c r="C161" s="15"/>
      <c r="H161" s="16"/>
      <c r="I161" s="16"/>
      <c r="J161" s="16"/>
      <c r="K161" s="16"/>
      <c r="L161" s="16"/>
    </row>
    <row r="162" spans="2:12" s="14" customFormat="1" ht="12.75">
      <c r="B162" s="15"/>
      <c r="C162" s="15"/>
      <c r="H162" s="16"/>
      <c r="I162" s="16"/>
      <c r="J162" s="16"/>
      <c r="K162" s="16"/>
      <c r="L162" s="16"/>
    </row>
    <row r="163" spans="2:12" s="14" customFormat="1" ht="12.75">
      <c r="B163" s="15"/>
      <c r="C163" s="15"/>
      <c r="H163" s="16"/>
      <c r="I163" s="16"/>
      <c r="J163" s="16"/>
      <c r="K163" s="16"/>
      <c r="L163" s="16"/>
    </row>
    <row r="164" spans="2:12" s="14" customFormat="1" ht="12.75">
      <c r="B164" s="15"/>
      <c r="C164" s="15"/>
      <c r="H164" s="16"/>
      <c r="I164" s="16"/>
      <c r="J164" s="16"/>
      <c r="K164" s="16"/>
      <c r="L164" s="16"/>
    </row>
    <row r="165" spans="2:12" s="14" customFormat="1" ht="12.75">
      <c r="B165" s="15"/>
      <c r="C165" s="15"/>
      <c r="H165" s="16"/>
      <c r="I165" s="16"/>
      <c r="J165" s="16"/>
      <c r="K165" s="16"/>
      <c r="L165" s="16"/>
    </row>
    <row r="166" spans="2:12" s="14" customFormat="1" ht="12.75">
      <c r="B166" s="15"/>
      <c r="C166" s="15"/>
      <c r="H166" s="16"/>
      <c r="I166" s="16"/>
      <c r="J166" s="16"/>
      <c r="K166" s="16"/>
      <c r="L166" s="16"/>
    </row>
    <row r="167" spans="2:12" s="14" customFormat="1" ht="12.75">
      <c r="B167" s="15"/>
      <c r="C167" s="15"/>
      <c r="H167" s="16"/>
      <c r="I167" s="16"/>
      <c r="J167" s="16"/>
      <c r="K167" s="16"/>
      <c r="L167" s="16"/>
    </row>
    <row r="168" spans="2:12" s="14" customFormat="1" ht="12.75">
      <c r="B168" s="15"/>
      <c r="C168" s="15"/>
      <c r="H168" s="16"/>
      <c r="I168" s="16"/>
      <c r="J168" s="16"/>
      <c r="K168" s="16"/>
      <c r="L168" s="16"/>
    </row>
    <row r="169" spans="2:12" s="14" customFormat="1" ht="12.75">
      <c r="B169" s="15"/>
      <c r="C169" s="15"/>
      <c r="H169" s="16"/>
      <c r="I169" s="16"/>
      <c r="J169" s="16"/>
      <c r="K169" s="16"/>
      <c r="L169" s="16"/>
    </row>
    <row r="170" spans="2:12" s="14" customFormat="1" ht="12.75">
      <c r="B170" s="15"/>
      <c r="C170" s="15"/>
      <c r="H170" s="16"/>
      <c r="I170" s="16"/>
      <c r="J170" s="16"/>
      <c r="K170" s="16"/>
      <c r="L170" s="16"/>
    </row>
    <row r="171" spans="2:12" s="14" customFormat="1" ht="12.75">
      <c r="B171" s="15"/>
      <c r="C171" s="15"/>
      <c r="H171" s="16"/>
      <c r="I171" s="16"/>
      <c r="J171" s="16"/>
      <c r="K171" s="16"/>
      <c r="L171" s="16"/>
    </row>
    <row r="172" spans="2:12" s="14" customFormat="1" ht="12.75">
      <c r="B172" s="15"/>
      <c r="C172" s="15"/>
      <c r="H172" s="16"/>
      <c r="I172" s="16"/>
      <c r="J172" s="16"/>
      <c r="K172" s="16"/>
      <c r="L172" s="16"/>
    </row>
    <row r="173" spans="2:12" s="14" customFormat="1" ht="12.75">
      <c r="B173" s="15"/>
      <c r="C173" s="15"/>
      <c r="H173" s="16"/>
      <c r="I173" s="16"/>
      <c r="J173" s="16"/>
      <c r="K173" s="16"/>
      <c r="L173" s="16"/>
    </row>
    <row r="174" spans="2:12" s="14" customFormat="1" ht="12.75">
      <c r="B174" s="15"/>
      <c r="C174" s="15"/>
      <c r="H174" s="16"/>
      <c r="I174" s="16"/>
      <c r="J174" s="16"/>
      <c r="K174" s="16"/>
      <c r="L174" s="16"/>
    </row>
    <row r="175" spans="2:12" s="14" customFormat="1" ht="12.75">
      <c r="B175" s="15"/>
      <c r="C175" s="15"/>
      <c r="H175" s="16"/>
      <c r="I175" s="16"/>
      <c r="J175" s="16"/>
      <c r="K175" s="16"/>
      <c r="L175" s="16"/>
    </row>
    <row r="176" spans="2:12" s="14" customFormat="1" ht="12.75">
      <c r="B176" s="15"/>
      <c r="C176" s="15"/>
      <c r="H176" s="16"/>
      <c r="I176" s="16"/>
      <c r="J176" s="16"/>
      <c r="K176" s="16"/>
      <c r="L176" s="16"/>
    </row>
    <row r="177" spans="2:12" s="14" customFormat="1" ht="12.75">
      <c r="B177" s="15"/>
      <c r="C177" s="15"/>
      <c r="H177" s="16"/>
      <c r="I177" s="16"/>
      <c r="J177" s="16"/>
      <c r="K177" s="16"/>
      <c r="L177" s="16"/>
    </row>
    <row r="178" spans="2:12" s="14" customFormat="1" ht="12.75">
      <c r="B178" s="15"/>
      <c r="C178" s="15"/>
      <c r="H178" s="16"/>
      <c r="I178" s="16"/>
      <c r="J178" s="16"/>
      <c r="K178" s="16"/>
      <c r="L178" s="16"/>
    </row>
    <row r="179" spans="2:12" s="14" customFormat="1" ht="12.75">
      <c r="B179" s="15"/>
      <c r="C179" s="15"/>
      <c r="H179" s="16"/>
      <c r="I179" s="16"/>
      <c r="J179" s="16"/>
      <c r="K179" s="16"/>
      <c r="L179" s="16"/>
    </row>
    <row r="180" spans="2:12" s="14" customFormat="1" ht="12.75">
      <c r="B180" s="15"/>
      <c r="C180" s="15"/>
      <c r="H180" s="16"/>
      <c r="I180" s="16"/>
      <c r="J180" s="16"/>
      <c r="K180" s="16"/>
      <c r="L180" s="16"/>
    </row>
    <row r="181" spans="2:12" s="14" customFormat="1" ht="12.75">
      <c r="B181" s="15"/>
      <c r="C181" s="15"/>
      <c r="H181" s="16"/>
      <c r="I181" s="16"/>
      <c r="J181" s="16"/>
      <c r="K181" s="16"/>
      <c r="L181" s="16"/>
    </row>
    <row r="182" spans="2:12" s="14" customFormat="1" ht="12.75">
      <c r="B182" s="15"/>
      <c r="C182" s="15"/>
      <c r="H182" s="16"/>
      <c r="I182" s="16"/>
      <c r="J182" s="16"/>
      <c r="K182" s="16"/>
      <c r="L182" s="16"/>
    </row>
    <row r="183" spans="2:12" s="14" customFormat="1" ht="12.75">
      <c r="B183" s="15"/>
      <c r="C183" s="15"/>
      <c r="H183" s="16"/>
      <c r="I183" s="16"/>
      <c r="J183" s="16"/>
      <c r="K183" s="16"/>
      <c r="L183" s="16"/>
    </row>
    <row r="184" spans="2:12" s="14" customFormat="1" ht="12.75">
      <c r="B184" s="15"/>
      <c r="C184" s="15"/>
      <c r="H184" s="16"/>
      <c r="I184" s="16"/>
      <c r="J184" s="16"/>
      <c r="K184" s="16"/>
      <c r="L184" s="16"/>
    </row>
    <row r="185" spans="2:12" s="14" customFormat="1" ht="12.75">
      <c r="B185" s="15"/>
      <c r="C185" s="15"/>
      <c r="H185" s="16"/>
      <c r="I185" s="16"/>
      <c r="J185" s="16"/>
      <c r="K185" s="16"/>
      <c r="L185" s="16"/>
    </row>
    <row r="186" spans="2:12" s="14" customFormat="1" ht="12.75">
      <c r="B186" s="15"/>
      <c r="C186" s="15"/>
      <c r="H186" s="16"/>
      <c r="I186" s="16"/>
      <c r="J186" s="16"/>
      <c r="K186" s="16"/>
      <c r="L186" s="16"/>
    </row>
    <row r="187" spans="2:12" s="14" customFormat="1" ht="12.75">
      <c r="B187" s="15"/>
      <c r="C187" s="15"/>
      <c r="H187" s="16"/>
      <c r="I187" s="16"/>
      <c r="J187" s="16"/>
      <c r="K187" s="16"/>
      <c r="L187" s="16"/>
    </row>
    <row r="188" spans="2:12" s="14" customFormat="1" ht="12.75">
      <c r="B188" s="15"/>
      <c r="C188" s="15"/>
      <c r="H188" s="16"/>
      <c r="I188" s="16"/>
      <c r="J188" s="16"/>
      <c r="K188" s="16"/>
      <c r="L188" s="16"/>
    </row>
    <row r="189" spans="2:12" s="14" customFormat="1" ht="12.75">
      <c r="B189" s="15"/>
      <c r="C189" s="15"/>
      <c r="H189" s="16"/>
      <c r="I189" s="16"/>
      <c r="J189" s="16"/>
      <c r="K189" s="16"/>
      <c r="L189" s="16"/>
    </row>
    <row r="190" spans="2:12" s="14" customFormat="1" ht="12.75">
      <c r="B190" s="15"/>
      <c r="C190" s="15"/>
      <c r="H190" s="16"/>
      <c r="I190" s="16"/>
      <c r="J190" s="16"/>
      <c r="K190" s="16"/>
      <c r="L190" s="16"/>
    </row>
    <row r="191" spans="2:12" s="14" customFormat="1" ht="12.75">
      <c r="B191" s="15"/>
      <c r="C191" s="15"/>
      <c r="H191" s="16"/>
      <c r="I191" s="16"/>
      <c r="J191" s="16"/>
      <c r="K191" s="16"/>
      <c r="L191" s="16"/>
    </row>
    <row r="192" spans="2:12" s="14" customFormat="1" ht="12.75">
      <c r="B192" s="15"/>
      <c r="C192" s="15"/>
      <c r="H192" s="16"/>
      <c r="I192" s="16"/>
      <c r="J192" s="16"/>
      <c r="K192" s="16"/>
      <c r="L192" s="16"/>
    </row>
    <row r="193" spans="2:12" s="14" customFormat="1" ht="12.75">
      <c r="B193" s="15"/>
      <c r="C193" s="15"/>
      <c r="H193" s="16"/>
      <c r="I193" s="16"/>
      <c r="J193" s="16"/>
      <c r="K193" s="16"/>
      <c r="L193" s="16"/>
    </row>
    <row r="194" spans="2:12" s="14" customFormat="1" ht="12.75">
      <c r="B194" s="15"/>
      <c r="C194" s="15"/>
      <c r="H194" s="16"/>
      <c r="I194" s="16"/>
      <c r="J194" s="16"/>
      <c r="K194" s="16"/>
      <c r="L194" s="16"/>
    </row>
    <row r="195" spans="2:12" s="14" customFormat="1" ht="12.75">
      <c r="B195" s="15"/>
      <c r="C195" s="15"/>
      <c r="H195" s="16"/>
      <c r="I195" s="16"/>
      <c r="J195" s="16"/>
      <c r="K195" s="16"/>
      <c r="L195" s="16"/>
    </row>
    <row r="196" spans="2:12" s="14" customFormat="1" ht="12.75">
      <c r="B196" s="15"/>
      <c r="C196" s="15"/>
      <c r="H196" s="16"/>
      <c r="I196" s="16"/>
      <c r="J196" s="16"/>
      <c r="K196" s="16"/>
      <c r="L196" s="16"/>
    </row>
    <row r="197" spans="2:12" s="14" customFormat="1" ht="12.75">
      <c r="B197" s="15"/>
      <c r="C197" s="15"/>
      <c r="H197" s="16"/>
      <c r="I197" s="16"/>
      <c r="J197" s="16"/>
      <c r="K197" s="16"/>
      <c r="L197" s="16"/>
    </row>
    <row r="198" spans="2:12" s="14" customFormat="1" ht="12.75">
      <c r="B198" s="15"/>
      <c r="C198" s="15"/>
      <c r="H198" s="16"/>
      <c r="I198" s="16"/>
      <c r="J198" s="16"/>
      <c r="K198" s="16"/>
      <c r="L198" s="16"/>
    </row>
    <row r="199" spans="2:12" s="14" customFormat="1" ht="12.75">
      <c r="B199" s="15"/>
      <c r="C199" s="15"/>
      <c r="H199" s="16"/>
      <c r="I199" s="16"/>
      <c r="J199" s="16"/>
      <c r="K199" s="16"/>
      <c r="L199" s="16"/>
    </row>
    <row r="200" spans="2:12" s="14" customFormat="1" ht="12.75">
      <c r="B200" s="15"/>
      <c r="C200" s="15"/>
      <c r="H200" s="16"/>
      <c r="I200" s="16"/>
      <c r="J200" s="16"/>
      <c r="K200" s="16"/>
      <c r="L200" s="16"/>
    </row>
    <row r="201" spans="2:12" s="14" customFormat="1" ht="12.75">
      <c r="B201" s="15"/>
      <c r="C201" s="15"/>
      <c r="H201" s="16"/>
      <c r="I201" s="16"/>
      <c r="J201" s="16"/>
      <c r="K201" s="16"/>
      <c r="L201" s="16"/>
    </row>
    <row r="202" spans="2:12" s="14" customFormat="1" ht="12.75">
      <c r="B202" s="15"/>
      <c r="C202" s="15"/>
      <c r="H202" s="16"/>
      <c r="I202" s="16"/>
      <c r="J202" s="16"/>
      <c r="K202" s="16"/>
      <c r="L202" s="16"/>
    </row>
    <row r="203" spans="2:12" s="14" customFormat="1" ht="12.75">
      <c r="B203" s="15"/>
      <c r="C203" s="15"/>
      <c r="H203" s="16"/>
      <c r="I203" s="16"/>
      <c r="J203" s="16"/>
      <c r="K203" s="16"/>
      <c r="L203" s="16"/>
    </row>
    <row r="204" spans="2:12" s="14" customFormat="1" ht="12.75">
      <c r="B204" s="15"/>
      <c r="C204" s="15"/>
      <c r="H204" s="16"/>
      <c r="I204" s="16"/>
      <c r="J204" s="16"/>
      <c r="K204" s="16"/>
      <c r="L204" s="16"/>
    </row>
    <row r="205" spans="2:12" s="14" customFormat="1" ht="12.75">
      <c r="B205" s="15"/>
      <c r="C205" s="15"/>
      <c r="H205" s="16"/>
      <c r="I205" s="16"/>
      <c r="J205" s="16"/>
      <c r="K205" s="16"/>
      <c r="L205" s="16"/>
    </row>
    <row r="206" spans="2:12" s="14" customFormat="1" ht="12.75">
      <c r="B206" s="15"/>
      <c r="C206" s="15"/>
      <c r="H206" s="16"/>
      <c r="I206" s="16"/>
      <c r="J206" s="16"/>
      <c r="K206" s="16"/>
      <c r="L206" s="16"/>
    </row>
    <row r="207" spans="2:12" s="14" customFormat="1" ht="12.75">
      <c r="B207" s="15"/>
      <c r="C207" s="15"/>
      <c r="H207" s="16"/>
      <c r="I207" s="16"/>
      <c r="J207" s="16"/>
      <c r="K207" s="16"/>
      <c r="L207" s="16"/>
    </row>
    <row r="208" spans="2:12" s="14" customFormat="1" ht="12.75">
      <c r="B208" s="15"/>
      <c r="C208" s="15"/>
      <c r="H208" s="16"/>
      <c r="I208" s="16"/>
      <c r="J208" s="16"/>
      <c r="K208" s="16"/>
      <c r="L208" s="16"/>
    </row>
    <row r="209" spans="2:12" s="14" customFormat="1" ht="12.75">
      <c r="B209" s="15"/>
      <c r="C209" s="15"/>
      <c r="H209" s="16"/>
      <c r="I209" s="16"/>
      <c r="J209" s="16"/>
      <c r="K209" s="16"/>
      <c r="L209" s="16"/>
    </row>
    <row r="210" spans="2:12" s="14" customFormat="1" ht="12.75">
      <c r="B210" s="15"/>
      <c r="C210" s="15"/>
      <c r="H210" s="16"/>
      <c r="I210" s="16"/>
      <c r="J210" s="16"/>
      <c r="K210" s="16"/>
      <c r="L210" s="16"/>
    </row>
    <row r="211" spans="2:12" s="14" customFormat="1" ht="12.75">
      <c r="B211" s="15"/>
      <c r="C211" s="15"/>
      <c r="H211" s="16"/>
      <c r="I211" s="16"/>
      <c r="J211" s="16"/>
      <c r="K211" s="16"/>
      <c r="L211" s="16"/>
    </row>
    <row r="212" spans="2:12" s="14" customFormat="1" ht="12.75">
      <c r="B212" s="15"/>
      <c r="C212" s="15"/>
      <c r="H212" s="16"/>
      <c r="I212" s="16"/>
      <c r="J212" s="16"/>
      <c r="K212" s="16"/>
      <c r="L212" s="16"/>
    </row>
    <row r="213" spans="2:12" s="14" customFormat="1" ht="12.75">
      <c r="B213" s="15"/>
      <c r="C213" s="15"/>
      <c r="H213" s="16"/>
      <c r="I213" s="16"/>
      <c r="J213" s="16"/>
      <c r="K213" s="16"/>
      <c r="L213" s="16"/>
    </row>
    <row r="214" spans="2:12" s="14" customFormat="1" ht="12.75">
      <c r="B214" s="15"/>
      <c r="C214" s="15"/>
      <c r="H214" s="16"/>
      <c r="I214" s="16"/>
      <c r="J214" s="16"/>
      <c r="K214" s="16"/>
      <c r="L214" s="16"/>
    </row>
    <row r="215" spans="2:12" s="14" customFormat="1" ht="12.75">
      <c r="B215" s="15"/>
      <c r="C215" s="15"/>
      <c r="H215" s="16"/>
      <c r="I215" s="16"/>
      <c r="J215" s="16"/>
      <c r="K215" s="16"/>
      <c r="L215" s="16"/>
    </row>
    <row r="216" spans="2:12" s="14" customFormat="1" ht="12.75">
      <c r="B216" s="15"/>
      <c r="C216" s="15"/>
      <c r="H216" s="16"/>
      <c r="I216" s="16"/>
      <c r="J216" s="16"/>
      <c r="K216" s="16"/>
      <c r="L216" s="16"/>
    </row>
    <row r="217" spans="2:12" s="14" customFormat="1" ht="12.75">
      <c r="B217" s="15"/>
      <c r="C217" s="15"/>
      <c r="H217" s="16"/>
      <c r="I217" s="16"/>
      <c r="J217" s="16"/>
      <c r="K217" s="16"/>
      <c r="L217" s="16"/>
    </row>
    <row r="218" spans="2:12" s="14" customFormat="1" ht="12.75">
      <c r="B218" s="15"/>
      <c r="C218" s="15"/>
      <c r="H218" s="16"/>
      <c r="I218" s="16"/>
      <c r="J218" s="16"/>
      <c r="K218" s="16"/>
      <c r="L218" s="16"/>
    </row>
    <row r="219" spans="2:12" s="14" customFormat="1" ht="12.75">
      <c r="B219" s="15"/>
      <c r="C219" s="15"/>
      <c r="H219" s="16"/>
      <c r="I219" s="16"/>
      <c r="J219" s="16"/>
      <c r="K219" s="16"/>
      <c r="L219" s="16"/>
    </row>
    <row r="220" spans="2:12" s="14" customFormat="1" ht="12.75">
      <c r="B220" s="15"/>
      <c r="C220" s="15"/>
      <c r="H220" s="16"/>
      <c r="I220" s="16"/>
      <c r="J220" s="16"/>
      <c r="K220" s="16"/>
      <c r="L220" s="16"/>
    </row>
    <row r="221" spans="2:12" s="14" customFormat="1" ht="12.75">
      <c r="B221" s="15"/>
      <c r="C221" s="15"/>
      <c r="H221" s="16"/>
      <c r="I221" s="16"/>
      <c r="J221" s="16"/>
      <c r="K221" s="16"/>
      <c r="L221" s="16"/>
    </row>
    <row r="222" spans="2:12" s="14" customFormat="1" ht="12.75">
      <c r="B222" s="15"/>
      <c r="C222" s="15"/>
      <c r="H222" s="16"/>
      <c r="I222" s="16"/>
      <c r="J222" s="16"/>
      <c r="K222" s="16"/>
      <c r="L222" s="16"/>
    </row>
    <row r="223" spans="2:12" s="14" customFormat="1" ht="12.75">
      <c r="B223" s="15"/>
      <c r="C223" s="15"/>
      <c r="H223" s="16"/>
      <c r="I223" s="16"/>
      <c r="J223" s="16"/>
      <c r="K223" s="16"/>
      <c r="L223" s="16"/>
    </row>
    <row r="224" spans="2:12" s="14" customFormat="1" ht="12.75">
      <c r="B224" s="15"/>
      <c r="C224" s="15"/>
      <c r="H224" s="16"/>
      <c r="I224" s="16"/>
      <c r="J224" s="16"/>
      <c r="K224" s="16"/>
      <c r="L224" s="16"/>
    </row>
    <row r="225" spans="2:12" s="14" customFormat="1" ht="12.75">
      <c r="B225" s="15"/>
      <c r="C225" s="15"/>
      <c r="H225" s="16"/>
      <c r="I225" s="16"/>
      <c r="J225" s="16"/>
      <c r="K225" s="16"/>
      <c r="L225" s="16"/>
    </row>
    <row r="226" spans="2:12" s="14" customFormat="1" ht="12.75">
      <c r="B226" s="15"/>
      <c r="C226" s="15"/>
      <c r="H226" s="16"/>
      <c r="I226" s="16"/>
      <c r="J226" s="16"/>
      <c r="K226" s="16"/>
      <c r="L226" s="16"/>
    </row>
    <row r="227" spans="2:12" s="14" customFormat="1" ht="12.75">
      <c r="B227" s="15"/>
      <c r="C227" s="15"/>
      <c r="H227" s="16"/>
      <c r="I227" s="16"/>
      <c r="J227" s="16"/>
      <c r="K227" s="16"/>
      <c r="L227" s="16"/>
    </row>
    <row r="228" spans="2:12" s="14" customFormat="1" ht="12.75">
      <c r="B228" s="15"/>
      <c r="C228" s="15"/>
      <c r="H228" s="16"/>
      <c r="I228" s="16"/>
      <c r="J228" s="16"/>
      <c r="K228" s="16"/>
      <c r="L228" s="16"/>
    </row>
    <row r="229" spans="2:12" s="14" customFormat="1" ht="12.75">
      <c r="B229" s="15"/>
      <c r="C229" s="15"/>
      <c r="H229" s="16"/>
      <c r="I229" s="16"/>
      <c r="J229" s="16"/>
      <c r="K229" s="16"/>
      <c r="L229" s="16"/>
    </row>
    <row r="230" spans="2:12" s="14" customFormat="1" ht="12.75">
      <c r="B230" s="15"/>
      <c r="C230" s="15"/>
      <c r="H230" s="16"/>
      <c r="I230" s="16"/>
      <c r="J230" s="16"/>
      <c r="K230" s="16"/>
      <c r="L230" s="16"/>
    </row>
    <row r="231" spans="2:12" s="14" customFormat="1" ht="12.75">
      <c r="B231" s="15"/>
      <c r="C231" s="15"/>
      <c r="H231" s="16"/>
      <c r="I231" s="16"/>
      <c r="J231" s="16"/>
      <c r="K231" s="16"/>
      <c r="L231" s="16"/>
    </row>
    <row r="232" spans="2:12" s="14" customFormat="1" ht="12.75">
      <c r="B232" s="15"/>
      <c r="C232" s="15"/>
      <c r="H232" s="16"/>
      <c r="I232" s="16"/>
      <c r="J232" s="16"/>
      <c r="K232" s="16"/>
      <c r="L232" s="16"/>
    </row>
    <row r="233" spans="2:12" s="14" customFormat="1" ht="12.75">
      <c r="B233" s="15"/>
      <c r="C233" s="15"/>
      <c r="H233" s="16"/>
      <c r="I233" s="16"/>
      <c r="J233" s="16"/>
      <c r="K233" s="16"/>
      <c r="L233" s="16"/>
    </row>
    <row r="234" spans="2:12" s="14" customFormat="1" ht="12.75">
      <c r="B234" s="15"/>
      <c r="C234" s="15"/>
      <c r="H234" s="16"/>
      <c r="I234" s="16"/>
      <c r="J234" s="16"/>
      <c r="K234" s="16"/>
      <c r="L234" s="16"/>
    </row>
    <row r="235" spans="2:12" s="14" customFormat="1" ht="12.75">
      <c r="B235" s="15"/>
      <c r="C235" s="15"/>
      <c r="H235" s="16"/>
      <c r="I235" s="16"/>
      <c r="J235" s="16"/>
      <c r="K235" s="16"/>
      <c r="L235" s="16"/>
    </row>
    <row r="236" spans="3:12" s="14" customFormat="1" ht="12.75">
      <c r="C236" s="15"/>
      <c r="H236" s="16"/>
      <c r="I236" s="16"/>
      <c r="J236" s="16"/>
      <c r="K236" s="16"/>
      <c r="L236" s="16"/>
    </row>
  </sheetData>
  <sheetProtection/>
  <mergeCells count="37">
    <mergeCell ref="A1:B4"/>
    <mergeCell ref="C1:H4"/>
    <mergeCell ref="E32:H32"/>
    <mergeCell ref="E34:H34"/>
    <mergeCell ref="E17:H17"/>
    <mergeCell ref="E26:H26"/>
    <mergeCell ref="E27:H27"/>
    <mergeCell ref="E28:H28"/>
    <mergeCell ref="E29:H29"/>
    <mergeCell ref="E30:H30"/>
    <mergeCell ref="A8:A9"/>
    <mergeCell ref="C8:C9"/>
    <mergeCell ref="D8:D9"/>
    <mergeCell ref="E31:H31"/>
    <mergeCell ref="E20:H20"/>
    <mergeCell ref="E24:H24"/>
    <mergeCell ref="E25:H25"/>
    <mergeCell ref="E14:H14"/>
    <mergeCell ref="E15:H15"/>
    <mergeCell ref="E16:H16"/>
    <mergeCell ref="E33:H33"/>
    <mergeCell ref="C6:H6"/>
    <mergeCell ref="E7:H7"/>
    <mergeCell ref="E21:H21"/>
    <mergeCell ref="E22:H22"/>
    <mergeCell ref="B8:B9"/>
    <mergeCell ref="E18:H18"/>
    <mergeCell ref="E35:H35"/>
    <mergeCell ref="D40:F40"/>
    <mergeCell ref="D42:F42"/>
    <mergeCell ref="E8:H9"/>
    <mergeCell ref="E11:H11"/>
    <mergeCell ref="E12:H12"/>
    <mergeCell ref="E10:H10"/>
    <mergeCell ref="E19:H19"/>
    <mergeCell ref="E13:H13"/>
    <mergeCell ref="E23:H23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71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4"/>
  <sheetViews>
    <sheetView zoomScalePageLayoutView="0" workbookViewId="0" topLeftCell="A4">
      <selection activeCell="H29" sqref="H29"/>
    </sheetView>
  </sheetViews>
  <sheetFormatPr defaultColWidth="11.421875" defaultRowHeight="12.75"/>
  <cols>
    <col min="1" max="1" width="8.8515625" style="14" customWidth="1"/>
    <col min="2" max="2" width="99.8515625" style="14" customWidth="1"/>
    <col min="3" max="3" width="7.8515625" style="14" customWidth="1"/>
    <col min="4" max="4" width="10.00390625" style="14" customWidth="1"/>
    <col min="5" max="5" width="14.28125" style="14" customWidth="1"/>
    <col min="6" max="6" width="16.28125" style="14" customWidth="1"/>
    <col min="7" max="7" width="13.421875" style="14" customWidth="1"/>
    <col min="8" max="8" width="21.57421875" style="16" customWidth="1"/>
    <col min="9" max="16384" width="11.421875" style="16" customWidth="1"/>
  </cols>
  <sheetData>
    <row r="1" spans="1:8" s="2" customFormat="1" ht="12.75" customHeight="1">
      <c r="A1" s="241" t="s">
        <v>138</v>
      </c>
      <c r="B1" s="242"/>
      <c r="C1" s="247" t="s">
        <v>148</v>
      </c>
      <c r="D1" s="247"/>
      <c r="E1" s="247"/>
      <c r="F1" s="247"/>
      <c r="G1" s="247"/>
      <c r="H1" s="248"/>
    </row>
    <row r="2" spans="1:8" s="2" customFormat="1" ht="12.75" customHeight="1">
      <c r="A2" s="243"/>
      <c r="B2" s="244"/>
      <c r="C2" s="249"/>
      <c r="D2" s="249"/>
      <c r="E2" s="249"/>
      <c r="F2" s="249"/>
      <c r="G2" s="249"/>
      <c r="H2" s="250"/>
    </row>
    <row r="3" spans="1:8" s="2" customFormat="1" ht="12.75" customHeight="1">
      <c r="A3" s="243"/>
      <c r="B3" s="244"/>
      <c r="C3" s="249"/>
      <c r="D3" s="249"/>
      <c r="E3" s="249"/>
      <c r="F3" s="249"/>
      <c r="G3" s="249"/>
      <c r="H3" s="250"/>
    </row>
    <row r="4" spans="1:8" s="2" customFormat="1" ht="18" customHeight="1" thickBot="1">
      <c r="A4" s="243"/>
      <c r="B4" s="244"/>
      <c r="C4" s="249"/>
      <c r="D4" s="249"/>
      <c r="E4" s="249"/>
      <c r="F4" s="249"/>
      <c r="G4" s="249"/>
      <c r="H4" s="250"/>
    </row>
    <row r="5" spans="1:8" s="2" customFormat="1" ht="19.5" customHeight="1">
      <c r="A5" s="160" t="s">
        <v>139</v>
      </c>
      <c r="B5" s="161"/>
      <c r="C5" s="156" t="s">
        <v>142</v>
      </c>
      <c r="D5" s="157"/>
      <c r="E5" s="157"/>
      <c r="F5" s="74"/>
      <c r="G5" s="74"/>
      <c r="H5" s="75"/>
    </row>
    <row r="6" spans="1:8" s="2" customFormat="1" ht="19.5" customHeight="1">
      <c r="A6" s="76" t="s">
        <v>140</v>
      </c>
      <c r="B6" s="51"/>
      <c r="C6" s="233" t="str">
        <f>'Memorial de Cálculo'!C6:H6</f>
        <v>ÁREA: 773,36 m²</v>
      </c>
      <c r="D6" s="254"/>
      <c r="E6" s="254"/>
      <c r="F6" s="254"/>
      <c r="G6" s="254"/>
      <c r="H6" s="255"/>
    </row>
    <row r="7" spans="1:8" s="2" customFormat="1" ht="19.5" customHeight="1" thickBot="1">
      <c r="A7" s="162" t="s">
        <v>137</v>
      </c>
      <c r="B7" s="163"/>
      <c r="C7" s="158" t="s">
        <v>41</v>
      </c>
      <c r="D7" s="159"/>
      <c r="E7" s="159"/>
      <c r="F7" s="256" t="s">
        <v>141</v>
      </c>
      <c r="G7" s="256"/>
      <c r="H7" s="257"/>
    </row>
    <row r="8" spans="1:8" s="2" customFormat="1" ht="12.75" customHeight="1">
      <c r="A8" s="258" t="s">
        <v>15</v>
      </c>
      <c r="B8" s="263" t="s">
        <v>143</v>
      </c>
      <c r="C8" s="263" t="s">
        <v>16</v>
      </c>
      <c r="D8" s="263" t="s">
        <v>17</v>
      </c>
      <c r="E8" s="253" t="s">
        <v>144</v>
      </c>
      <c r="F8" s="253" t="s">
        <v>145</v>
      </c>
      <c r="G8" s="253" t="s">
        <v>147</v>
      </c>
      <c r="H8" s="259" t="s">
        <v>146</v>
      </c>
    </row>
    <row r="9" spans="1:8" s="2" customFormat="1" ht="12.75">
      <c r="A9" s="258"/>
      <c r="B9" s="263"/>
      <c r="C9" s="263"/>
      <c r="D9" s="263"/>
      <c r="E9" s="253"/>
      <c r="F9" s="253"/>
      <c r="G9" s="253"/>
      <c r="H9" s="259"/>
    </row>
    <row r="10" spans="1:8" s="2" customFormat="1" ht="15" customHeight="1">
      <c r="A10" s="167" t="s">
        <v>18</v>
      </c>
      <c r="B10" s="148" t="s">
        <v>36</v>
      </c>
      <c r="C10" s="149"/>
      <c r="D10" s="150"/>
      <c r="E10" s="150"/>
      <c r="F10" s="150"/>
      <c r="G10" s="152">
        <f>SUM(G11:G12)</f>
        <v>866.3</v>
      </c>
      <c r="H10" s="168"/>
    </row>
    <row r="11" spans="1:8" s="2" customFormat="1" ht="12.75">
      <c r="A11" s="79" t="s">
        <v>19</v>
      </c>
      <c r="B11" s="32" t="s">
        <v>35</v>
      </c>
      <c r="C11" s="31" t="s">
        <v>1</v>
      </c>
      <c r="D11" s="34">
        <v>2</v>
      </c>
      <c r="E11" s="34">
        <v>250</v>
      </c>
      <c r="F11" s="70">
        <f>E11*1.2073</f>
        <v>301.825</v>
      </c>
      <c r="G11" s="61">
        <f>D11*F11</f>
        <v>603.65</v>
      </c>
      <c r="H11" s="80" t="s">
        <v>34</v>
      </c>
    </row>
    <row r="12" spans="1:8" s="2" customFormat="1" ht="12.75">
      <c r="A12" s="79" t="s">
        <v>20</v>
      </c>
      <c r="B12" s="32" t="s">
        <v>32</v>
      </c>
      <c r="C12" s="33" t="s">
        <v>25</v>
      </c>
      <c r="D12" s="34">
        <v>1</v>
      </c>
      <c r="E12" s="34">
        <v>262.65</v>
      </c>
      <c r="F12" s="70">
        <f>E12</f>
        <v>262.65</v>
      </c>
      <c r="G12" s="61">
        <f>D12*F12</f>
        <v>262.65</v>
      </c>
      <c r="H12" s="80" t="s">
        <v>30</v>
      </c>
    </row>
    <row r="13" spans="1:8" s="72" customFormat="1" ht="15" customHeight="1">
      <c r="A13" s="169" t="s">
        <v>112</v>
      </c>
      <c r="B13" s="148" t="s">
        <v>42</v>
      </c>
      <c r="C13" s="143"/>
      <c r="D13" s="144"/>
      <c r="E13" s="144"/>
      <c r="F13" s="151"/>
      <c r="G13" s="153">
        <f>SUM(G14:G22)</f>
        <v>103612.04969496</v>
      </c>
      <c r="H13" s="168"/>
    </row>
    <row r="14" spans="1:8" s="72" customFormat="1" ht="18.75" customHeight="1">
      <c r="A14" s="82" t="s">
        <v>113</v>
      </c>
      <c r="B14" s="99" t="s">
        <v>37</v>
      </c>
      <c r="C14" s="100" t="s">
        <v>1</v>
      </c>
      <c r="D14" s="59">
        <f>'Memorial de Cálculo'!D14</f>
        <v>812.41</v>
      </c>
      <c r="E14" s="105">
        <v>2.64</v>
      </c>
      <c r="F14" s="104">
        <f>E14*1.2073</f>
        <v>3.187272</v>
      </c>
      <c r="G14" s="63">
        <f aca="true" t="shared" si="0" ref="G14:G22">F14*D14</f>
        <v>2589.37164552</v>
      </c>
      <c r="H14" s="81" t="s">
        <v>45</v>
      </c>
    </row>
    <row r="15" spans="1:8" s="72" customFormat="1" ht="12.75">
      <c r="A15" s="82" t="s">
        <v>114</v>
      </c>
      <c r="B15" s="101" t="s">
        <v>43</v>
      </c>
      <c r="C15" s="100" t="s">
        <v>0</v>
      </c>
      <c r="D15" s="59">
        <f>'Memorial de Cálculo'!D15</f>
        <v>38.67</v>
      </c>
      <c r="E15" s="105">
        <v>168.26</v>
      </c>
      <c r="F15" s="104">
        <f aca="true" t="shared" si="1" ref="F15:F22">E15*1.2073</f>
        <v>203.140298</v>
      </c>
      <c r="G15" s="63">
        <f t="shared" si="0"/>
        <v>7855.43532366</v>
      </c>
      <c r="H15" s="81" t="s">
        <v>44</v>
      </c>
    </row>
    <row r="16" spans="1:8" s="72" customFormat="1" ht="12.75">
      <c r="A16" s="133" t="s">
        <v>115</v>
      </c>
      <c r="B16" s="134" t="str">
        <f>'Memorial de Cálculo'!B16</f>
        <v>Meio-fio de concreto - MFC 06 - areia e britas comerciais - fôrma de madeira - para linhas guias</v>
      </c>
      <c r="C16" s="71" t="s">
        <v>2</v>
      </c>
      <c r="D16" s="103">
        <f>'Memorial de Cálculo'!D16</f>
        <v>386.68</v>
      </c>
      <c r="E16" s="136">
        <v>31.88</v>
      </c>
      <c r="F16" s="135">
        <f t="shared" si="1"/>
        <v>38.488724</v>
      </c>
      <c r="G16" s="62">
        <f t="shared" si="0"/>
        <v>14882.81979632</v>
      </c>
      <c r="H16" s="170" t="s">
        <v>124</v>
      </c>
    </row>
    <row r="17" spans="1:8" s="72" customFormat="1" ht="12.75">
      <c r="A17" s="133" t="s">
        <v>116</v>
      </c>
      <c r="B17" s="134" t="str">
        <f>'Memorial de Cálculo'!B17</f>
        <v>Meio-fio de concreto - MFC 05 - areia e britas comerciais - fôrma de madeira </v>
      </c>
      <c r="C17" s="71" t="s">
        <v>2</v>
      </c>
      <c r="D17" s="103">
        <f>'Memorial de Cálculo'!D17</f>
        <v>325.48</v>
      </c>
      <c r="E17" s="136">
        <v>55.11</v>
      </c>
      <c r="F17" s="135">
        <f t="shared" si="1"/>
        <v>66.53430300000001</v>
      </c>
      <c r="G17" s="62">
        <f t="shared" si="0"/>
        <v>21655.584940440003</v>
      </c>
      <c r="H17" s="170" t="s">
        <v>125</v>
      </c>
    </row>
    <row r="18" spans="1:8" s="72" customFormat="1" ht="18.75" customHeight="1">
      <c r="A18" s="133" t="s">
        <v>117</v>
      </c>
      <c r="B18" s="134" t="str">
        <f>'Memorial de Cálculo'!B18</f>
        <v>Meio-fio de concreto - MFC 06 - areia e britas comerciais - fôrma de madeira - para entradas</v>
      </c>
      <c r="C18" s="71" t="s">
        <v>2</v>
      </c>
      <c r="D18" s="103">
        <f>'Memorial de Cálculo'!D18</f>
        <v>61.2</v>
      </c>
      <c r="E18" s="136">
        <v>31.88</v>
      </c>
      <c r="F18" s="135">
        <f t="shared" si="1"/>
        <v>38.488724</v>
      </c>
      <c r="G18" s="62">
        <f t="shared" si="0"/>
        <v>2355.5099088</v>
      </c>
      <c r="H18" s="170" t="s">
        <v>124</v>
      </c>
    </row>
    <row r="19" spans="1:8" s="72" customFormat="1" ht="27" customHeight="1">
      <c r="A19" s="82" t="s">
        <v>118</v>
      </c>
      <c r="B19" s="101" t="str">
        <f>'Memorial de Cálculo'!B19</f>
        <v>Execução de passeio (calçada) ou piso de concreto com concreto moldado in loco, usinado, acabamento convencional, não armado. AF_08/2022</v>
      </c>
      <c r="C19" s="100" t="s">
        <v>0</v>
      </c>
      <c r="D19" s="59">
        <f>'Memorial de Cálculo'!D19</f>
        <v>39.04</v>
      </c>
      <c r="E19" s="59">
        <v>755.86</v>
      </c>
      <c r="F19" s="104">
        <f t="shared" si="1"/>
        <v>912.5497780000001</v>
      </c>
      <c r="G19" s="63">
        <f t="shared" si="0"/>
        <v>35625.94333312</v>
      </c>
      <c r="H19" s="81" t="s">
        <v>48</v>
      </c>
    </row>
    <row r="20" spans="1:8" s="72" customFormat="1" ht="25.5">
      <c r="A20" s="133" t="s">
        <v>119</v>
      </c>
      <c r="B20" s="134" t="str">
        <f>'Memorial de Cálculo'!B20</f>
        <v>Execução de passeio (calçada) ou piso de concreto com concreto moldado in loco, usinado, acabamento convencional, espessura de 6 cm, armado. AF_08/2022</v>
      </c>
      <c r="C20" s="71" t="s">
        <v>1</v>
      </c>
      <c r="D20" s="103">
        <f>'Memorial de Cálculo'!D20</f>
        <v>84</v>
      </c>
      <c r="E20" s="103">
        <v>75.43</v>
      </c>
      <c r="F20" s="135">
        <f t="shared" si="1"/>
        <v>91.06663900000001</v>
      </c>
      <c r="G20" s="62">
        <f t="shared" si="0"/>
        <v>7649.597676000001</v>
      </c>
      <c r="H20" s="81" t="s">
        <v>49</v>
      </c>
    </row>
    <row r="21" spans="1:8" s="72" customFormat="1" ht="18.75" customHeight="1">
      <c r="A21" s="82" t="s">
        <v>120</v>
      </c>
      <c r="B21" s="101" t="str">
        <f>'Memorial de Cálculo'!B21</f>
        <v>Piso podotátil de alerta, assentado sobre argamassa. AF_05/2020</v>
      </c>
      <c r="C21" s="100" t="s">
        <v>2</v>
      </c>
      <c r="D21" s="59">
        <f>'Memorial de Cálculo'!D21</f>
        <v>10</v>
      </c>
      <c r="E21" s="59">
        <v>157.33</v>
      </c>
      <c r="F21" s="104">
        <f t="shared" si="1"/>
        <v>189.944509</v>
      </c>
      <c r="G21" s="63">
        <f t="shared" si="0"/>
        <v>1899.4450900000002</v>
      </c>
      <c r="H21" s="81" t="s">
        <v>64</v>
      </c>
    </row>
    <row r="22" spans="1:8" s="72" customFormat="1" ht="18.75" customHeight="1">
      <c r="A22" s="82" t="s">
        <v>121</v>
      </c>
      <c r="B22" s="101" t="str">
        <f>'Memorial de Cálculo'!B22</f>
        <v>Piso podotátil direcional, assentado sobre argamassa. AF_05/2020</v>
      </c>
      <c r="C22" s="100" t="s">
        <v>2</v>
      </c>
      <c r="D22" s="59">
        <f>'Memorial de Cálculo'!D22</f>
        <v>47.9</v>
      </c>
      <c r="E22" s="59">
        <v>157.33</v>
      </c>
      <c r="F22" s="104">
        <f t="shared" si="1"/>
        <v>189.944509</v>
      </c>
      <c r="G22" s="63">
        <f t="shared" si="0"/>
        <v>9098.3419811</v>
      </c>
      <c r="H22" s="81" t="s">
        <v>64</v>
      </c>
    </row>
    <row r="23" spans="1:8" s="72" customFormat="1" ht="15.75" customHeight="1">
      <c r="A23" s="166" t="s">
        <v>21</v>
      </c>
      <c r="B23" s="142" t="s">
        <v>38</v>
      </c>
      <c r="C23" s="143"/>
      <c r="D23" s="144"/>
      <c r="E23" s="144"/>
      <c r="F23" s="151"/>
      <c r="G23" s="153">
        <f>SUM(G24:G25)</f>
        <v>3050.6478955000002</v>
      </c>
      <c r="H23" s="171"/>
    </row>
    <row r="24" spans="1:8" s="72" customFormat="1" ht="25.5">
      <c r="A24" s="133" t="s">
        <v>22</v>
      </c>
      <c r="B24" s="134" t="s">
        <v>50</v>
      </c>
      <c r="C24" s="71" t="s">
        <v>25</v>
      </c>
      <c r="D24" s="103">
        <v>3</v>
      </c>
      <c r="E24" s="109">
        <f>Composições!P9</f>
        <v>374.875</v>
      </c>
      <c r="F24" s="137">
        <f>E24*1.2073</f>
        <v>452.5865875</v>
      </c>
      <c r="G24" s="137">
        <f>F24*D24</f>
        <v>1357.7597625</v>
      </c>
      <c r="H24" s="110" t="s">
        <v>51</v>
      </c>
    </row>
    <row r="25" spans="1:8" s="72" customFormat="1" ht="27" customHeight="1">
      <c r="A25" s="133" t="s">
        <v>40</v>
      </c>
      <c r="B25" s="134" t="s">
        <v>127</v>
      </c>
      <c r="C25" s="71" t="s">
        <v>25</v>
      </c>
      <c r="D25" s="103">
        <v>2</v>
      </c>
      <c r="E25" s="109">
        <f>Composições!P21</f>
        <v>701.1049999999999</v>
      </c>
      <c r="F25" s="137">
        <f>E25*1.2073</f>
        <v>846.4440665</v>
      </c>
      <c r="G25" s="137">
        <f>F25*D25</f>
        <v>1692.888133</v>
      </c>
      <c r="H25" s="110" t="s">
        <v>52</v>
      </c>
    </row>
    <row r="26" spans="1:8" s="72" customFormat="1" ht="15.75" customHeight="1">
      <c r="A26" s="166" t="s">
        <v>23</v>
      </c>
      <c r="B26" s="142" t="s">
        <v>135</v>
      </c>
      <c r="C26" s="143"/>
      <c r="D26" s="144"/>
      <c r="E26" s="144"/>
      <c r="F26" s="151"/>
      <c r="G26" s="153">
        <f>SUM(G27:G33)</f>
        <v>7199.11203196</v>
      </c>
      <c r="H26" s="171"/>
    </row>
    <row r="27" spans="1:8" s="72" customFormat="1" ht="25.5">
      <c r="A27" s="82" t="s">
        <v>24</v>
      </c>
      <c r="B27" s="101" t="s">
        <v>53</v>
      </c>
      <c r="C27" s="100" t="s">
        <v>0</v>
      </c>
      <c r="D27" s="59">
        <f>'Memorial de Cálculo'!D29</f>
        <v>1.71</v>
      </c>
      <c r="E27" s="59">
        <v>648.82</v>
      </c>
      <c r="F27" s="62">
        <f aca="true" t="shared" si="2" ref="F27:F33">E27*1.2073</f>
        <v>783.3203860000001</v>
      </c>
      <c r="G27" s="63">
        <f>F27*D27</f>
        <v>1339.4778600600002</v>
      </c>
      <c r="H27" s="81" t="s">
        <v>54</v>
      </c>
    </row>
    <row r="28" spans="1:8" s="72" customFormat="1" ht="15.75" customHeight="1">
      <c r="A28" s="82" t="s">
        <v>28</v>
      </c>
      <c r="B28" s="101" t="s">
        <v>82</v>
      </c>
      <c r="C28" s="100" t="s">
        <v>0</v>
      </c>
      <c r="D28" s="59">
        <f>'Memorial de Cálculo'!D30</f>
        <v>1.38</v>
      </c>
      <c r="E28" s="103">
        <v>683.7</v>
      </c>
      <c r="F28" s="62">
        <f t="shared" si="2"/>
        <v>825.4310100000001</v>
      </c>
      <c r="G28" s="62">
        <f>D28*F28</f>
        <v>1139.0947938000002</v>
      </c>
      <c r="H28" s="110" t="s">
        <v>83</v>
      </c>
    </row>
    <row r="29" spans="1:8" s="72" customFormat="1" ht="19.5" customHeight="1">
      <c r="A29" s="82" t="s">
        <v>132</v>
      </c>
      <c r="B29" s="101" t="s">
        <v>55</v>
      </c>
      <c r="C29" s="100" t="s">
        <v>1</v>
      </c>
      <c r="D29" s="59">
        <f>'Memorial de Cálculo'!D31</f>
        <v>19</v>
      </c>
      <c r="E29" s="59">
        <v>93.94</v>
      </c>
      <c r="F29" s="62">
        <f t="shared" si="2"/>
        <v>113.413762</v>
      </c>
      <c r="G29" s="63">
        <f>F29*D29</f>
        <v>2154.8614780000003</v>
      </c>
      <c r="H29" s="81" t="s">
        <v>56</v>
      </c>
    </row>
    <row r="30" spans="1:8" s="72" customFormat="1" ht="16.5" customHeight="1">
      <c r="A30" s="82" t="s">
        <v>133</v>
      </c>
      <c r="B30" s="101" t="str">
        <f>'Memorial de Cálculo'!B32</f>
        <v>Armação do sistema de paredes de concreto, executada como reforço, vergalhão de 8,0mm de diâmetro. AF_06/2019</v>
      </c>
      <c r="C30" s="100" t="s">
        <v>58</v>
      </c>
      <c r="D30" s="59">
        <f>'Memorial de Cálculo'!D32</f>
        <v>58.2</v>
      </c>
      <c r="E30" s="59">
        <v>11.13</v>
      </c>
      <c r="F30" s="62">
        <f t="shared" si="2"/>
        <v>13.437249000000001</v>
      </c>
      <c r="G30" s="63">
        <f>F30*D30</f>
        <v>782.0478918000001</v>
      </c>
      <c r="H30" s="81" t="s">
        <v>59</v>
      </c>
    </row>
    <row r="31" spans="1:8" s="72" customFormat="1" ht="16.5" customHeight="1">
      <c r="A31" s="82" t="s">
        <v>134</v>
      </c>
      <c r="B31" s="101" t="str">
        <f>'Memorial de Cálculo'!B33</f>
        <v> Aço CA-50, 8,0mm, vergalhão</v>
      </c>
      <c r="C31" s="100" t="s">
        <v>58</v>
      </c>
      <c r="D31" s="59">
        <f>'Memorial de Cálculo'!D33</f>
        <v>58.2</v>
      </c>
      <c r="E31" s="59">
        <v>8.16</v>
      </c>
      <c r="F31" s="62">
        <f t="shared" si="2"/>
        <v>9.851568</v>
      </c>
      <c r="G31" s="63">
        <f>F31*D31</f>
        <v>573.3612576</v>
      </c>
      <c r="H31" s="204" t="s">
        <v>160</v>
      </c>
    </row>
    <row r="32" spans="1:8" s="72" customFormat="1" ht="16.5" customHeight="1">
      <c r="A32" s="82" t="s">
        <v>154</v>
      </c>
      <c r="B32" s="101" t="str">
        <f>'Memorial de Cálculo'!B34</f>
        <v>Armação de bloco, viga baldrame ou sapata utilizando aço CA-50 de 6,3mm - Montagem. AF_06/2017</v>
      </c>
      <c r="C32" s="100" t="s">
        <v>58</v>
      </c>
      <c r="D32" s="59">
        <f>'Memorial de Cálculo'!D34</f>
        <v>40.85</v>
      </c>
      <c r="E32" s="59">
        <v>16.43</v>
      </c>
      <c r="F32" s="62">
        <f t="shared" si="2"/>
        <v>19.835939</v>
      </c>
      <c r="G32" s="63">
        <f>F32*D32</f>
        <v>810.29810815</v>
      </c>
      <c r="H32" s="81" t="s">
        <v>61</v>
      </c>
    </row>
    <row r="33" spans="1:8" s="72" customFormat="1" ht="15.75" customHeight="1" thickBot="1">
      <c r="A33" s="82" t="s">
        <v>155</v>
      </c>
      <c r="B33" s="101" t="str">
        <f>'Memorial de Cálculo'!B35</f>
        <v>Aço CA-50, 6,3 mm, vergalhão</v>
      </c>
      <c r="C33" s="100" t="s">
        <v>58</v>
      </c>
      <c r="D33" s="59">
        <f>'Memorial de Cálculo'!D35</f>
        <v>40.85</v>
      </c>
      <c r="E33" s="205">
        <v>8.11</v>
      </c>
      <c r="F33" s="62">
        <f t="shared" si="2"/>
        <v>9.791203</v>
      </c>
      <c r="G33" s="63">
        <f>F33*D33</f>
        <v>399.97064255</v>
      </c>
      <c r="H33" s="204" t="s">
        <v>159</v>
      </c>
    </row>
    <row r="34" spans="1:8" s="2" customFormat="1" ht="16.5" thickBot="1">
      <c r="A34" s="260" t="s">
        <v>33</v>
      </c>
      <c r="B34" s="261"/>
      <c r="C34" s="261"/>
      <c r="D34" s="261"/>
      <c r="E34" s="261"/>
      <c r="F34" s="261"/>
      <c r="G34" s="154">
        <f>SUM(G26,G23,G13,G10)</f>
        <v>114728.10962242</v>
      </c>
      <c r="H34" s="155"/>
    </row>
    <row r="35" spans="1:8" s="2" customFormat="1" ht="12.75">
      <c r="A35" s="44"/>
      <c r="B35" s="6"/>
      <c r="C35" s="7"/>
      <c r="D35" s="8"/>
      <c r="E35" s="9"/>
      <c r="F35" s="10"/>
      <c r="G35" s="13"/>
      <c r="H35" s="45"/>
    </row>
    <row r="36" spans="1:8" s="2" customFormat="1" ht="12.75">
      <c r="A36" s="46"/>
      <c r="B36" s="3"/>
      <c r="C36" s="7"/>
      <c r="D36" s="8"/>
      <c r="E36" s="3"/>
      <c r="F36" s="10"/>
      <c r="G36" s="13"/>
      <c r="H36" s="45"/>
    </row>
    <row r="37" spans="1:8" s="2" customFormat="1" ht="12.75">
      <c r="A37" s="46"/>
      <c r="B37" s="11" t="s">
        <v>26</v>
      </c>
      <c r="C37" s="7"/>
      <c r="D37" s="8"/>
      <c r="E37" s="9"/>
      <c r="F37" s="10"/>
      <c r="G37" s="13"/>
      <c r="H37" s="45"/>
    </row>
    <row r="38" spans="1:8" s="2" customFormat="1" ht="12.75">
      <c r="A38" s="46"/>
      <c r="B38" s="11" t="s">
        <v>31</v>
      </c>
      <c r="C38" s="7"/>
      <c r="D38" s="262" t="s">
        <v>128</v>
      </c>
      <c r="E38" s="262"/>
      <c r="F38" s="262"/>
      <c r="G38" s="13"/>
      <c r="H38" s="45"/>
    </row>
    <row r="39" spans="1:8" s="2" customFormat="1" ht="12.75">
      <c r="A39" s="46"/>
      <c r="B39" s="11" t="s">
        <v>29</v>
      </c>
      <c r="C39" s="7"/>
      <c r="D39" s="221" t="s">
        <v>129</v>
      </c>
      <c r="E39" s="221"/>
      <c r="F39" s="221"/>
      <c r="G39" s="13"/>
      <c r="H39" s="45"/>
    </row>
    <row r="40" spans="1:8" s="2" customFormat="1" ht="13.5" thickBot="1">
      <c r="A40" s="47"/>
      <c r="B40" s="12"/>
      <c r="C40" s="4"/>
      <c r="D40" s="222"/>
      <c r="E40" s="222"/>
      <c r="F40" s="222"/>
      <c r="G40" s="5"/>
      <c r="H40" s="48"/>
    </row>
    <row r="41" spans="1:11" s="2" customFormat="1" ht="12.75">
      <c r="A41" s="11"/>
      <c r="B41" s="6"/>
      <c r="C41" s="7"/>
      <c r="D41" s="8"/>
      <c r="E41" s="8"/>
      <c r="F41" s="11"/>
      <c r="G41" s="10"/>
      <c r="H41" s="3"/>
      <c r="I41" s="3"/>
      <c r="J41" s="3"/>
      <c r="K41" s="3"/>
    </row>
    <row r="42" spans="1:11" s="2" customFormat="1" ht="12.75">
      <c r="A42" s="11"/>
      <c r="B42" s="6"/>
      <c r="C42" s="7"/>
      <c r="D42" s="8"/>
      <c r="E42" s="8"/>
      <c r="F42" s="11"/>
      <c r="G42" s="10"/>
      <c r="H42" s="3"/>
      <c r="I42" s="3"/>
      <c r="J42" s="3"/>
      <c r="K42" s="3"/>
    </row>
    <row r="43" spans="2:3" s="2" customFormat="1" ht="12.75">
      <c r="B43" s="3"/>
      <c r="C43" s="3"/>
    </row>
    <row r="44" spans="2:3" s="2" customFormat="1" ht="12.75">
      <c r="B44" s="3"/>
      <c r="C44" s="3"/>
    </row>
    <row r="45" spans="1:8" ht="12.75">
      <c r="A45" s="57"/>
      <c r="B45" s="58"/>
      <c r="C45" s="58"/>
      <c r="D45" s="57"/>
      <c r="E45" s="57"/>
      <c r="F45" s="57"/>
      <c r="G45" s="57"/>
      <c r="H45" s="57"/>
    </row>
    <row r="46" spans="1:8" ht="12.75">
      <c r="A46" s="57"/>
      <c r="B46" s="58"/>
      <c r="C46" s="58"/>
      <c r="D46" s="57"/>
      <c r="E46" s="57"/>
      <c r="F46" s="57"/>
      <c r="G46" s="57"/>
      <c r="H46" s="57"/>
    </row>
    <row r="47" spans="1:8" ht="12.75">
      <c r="A47" s="57"/>
      <c r="B47" s="58"/>
      <c r="C47" s="58"/>
      <c r="D47" s="57"/>
      <c r="E47" s="57"/>
      <c r="F47" s="57"/>
      <c r="G47" s="57"/>
      <c r="H47" s="57"/>
    </row>
    <row r="48" spans="2:11" s="14" customFormat="1" ht="12.75" customHeight="1">
      <c r="B48" s="15"/>
      <c r="C48" s="15"/>
      <c r="H48" s="16"/>
      <c r="I48" s="16"/>
      <c r="J48" s="16"/>
      <c r="K48" s="16"/>
    </row>
    <row r="49" spans="2:11" s="14" customFormat="1" ht="12.75">
      <c r="B49" s="15"/>
      <c r="C49" s="15"/>
      <c r="H49" s="16"/>
      <c r="I49" s="16"/>
      <c r="J49" s="16"/>
      <c r="K49" s="16"/>
    </row>
    <row r="50" spans="2:11" s="14" customFormat="1" ht="12.75">
      <c r="B50" s="15"/>
      <c r="C50" s="15"/>
      <c r="H50" s="16"/>
      <c r="I50" s="16"/>
      <c r="J50" s="16"/>
      <c r="K50" s="16"/>
    </row>
    <row r="51" spans="2:11" s="14" customFormat="1" ht="12.75">
      <c r="B51" s="15"/>
      <c r="C51" s="15"/>
      <c r="H51" s="16"/>
      <c r="I51" s="16"/>
      <c r="J51" s="16"/>
      <c r="K51" s="16"/>
    </row>
    <row r="52" spans="2:11" s="14" customFormat="1" ht="12.75">
      <c r="B52" s="15"/>
      <c r="C52" s="15"/>
      <c r="H52" s="16"/>
      <c r="I52" s="16"/>
      <c r="J52" s="16"/>
      <c r="K52" s="16"/>
    </row>
    <row r="53" spans="2:11" s="14" customFormat="1" ht="12.75">
      <c r="B53" s="15"/>
      <c r="C53" s="15"/>
      <c r="H53" s="16"/>
      <c r="I53" s="16"/>
      <c r="J53" s="16"/>
      <c r="K53" s="16"/>
    </row>
    <row r="54" spans="2:11" s="14" customFormat="1" ht="12.75">
      <c r="B54" s="15"/>
      <c r="C54" s="15"/>
      <c r="H54" s="16"/>
      <c r="I54" s="16"/>
      <c r="J54" s="16"/>
      <c r="K54" s="16"/>
    </row>
    <row r="55" spans="2:11" s="14" customFormat="1" ht="12.75">
      <c r="B55" s="15"/>
      <c r="C55" s="15"/>
      <c r="H55" s="16"/>
      <c r="I55" s="16"/>
      <c r="J55" s="16"/>
      <c r="K55" s="16"/>
    </row>
    <row r="56" spans="2:11" s="14" customFormat="1" ht="12.75">
      <c r="B56" s="15"/>
      <c r="C56" s="15"/>
      <c r="H56" s="16"/>
      <c r="I56" s="16"/>
      <c r="J56" s="16"/>
      <c r="K56" s="16"/>
    </row>
    <row r="57" spans="2:11" s="14" customFormat="1" ht="12.75">
      <c r="B57" s="15"/>
      <c r="C57" s="15"/>
      <c r="H57" s="16"/>
      <c r="I57" s="16"/>
      <c r="J57" s="16"/>
      <c r="K57" s="16"/>
    </row>
    <row r="58" spans="2:11" s="14" customFormat="1" ht="12.75">
      <c r="B58" s="15"/>
      <c r="C58" s="15"/>
      <c r="H58" s="16"/>
      <c r="I58" s="16"/>
      <c r="J58" s="16"/>
      <c r="K58" s="16"/>
    </row>
    <row r="59" spans="2:11" s="14" customFormat="1" ht="12.75">
      <c r="B59" s="15"/>
      <c r="C59" s="15"/>
      <c r="H59" s="16"/>
      <c r="I59" s="16"/>
      <c r="J59" s="16"/>
      <c r="K59" s="16"/>
    </row>
    <row r="60" spans="2:11" s="14" customFormat="1" ht="12.75">
      <c r="B60" s="15"/>
      <c r="C60" s="15"/>
      <c r="H60" s="16"/>
      <c r="I60" s="16"/>
      <c r="J60" s="16"/>
      <c r="K60" s="16"/>
    </row>
    <row r="61" spans="2:11" s="14" customFormat="1" ht="12.75">
      <c r="B61" s="15"/>
      <c r="C61" s="15"/>
      <c r="H61" s="16"/>
      <c r="I61" s="16"/>
      <c r="J61" s="16"/>
      <c r="K61" s="16"/>
    </row>
    <row r="62" spans="2:11" s="14" customFormat="1" ht="12.75">
      <c r="B62" s="15"/>
      <c r="C62" s="15"/>
      <c r="H62" s="16"/>
      <c r="I62" s="16"/>
      <c r="J62" s="16"/>
      <c r="K62" s="16"/>
    </row>
    <row r="63" spans="2:11" s="14" customFormat="1" ht="12.75">
      <c r="B63" s="15"/>
      <c r="C63" s="15"/>
      <c r="H63" s="16"/>
      <c r="I63" s="16"/>
      <c r="J63" s="16"/>
      <c r="K63" s="16"/>
    </row>
    <row r="64" spans="2:11" s="14" customFormat="1" ht="12.75">
      <c r="B64" s="15"/>
      <c r="C64" s="15"/>
      <c r="H64" s="16"/>
      <c r="I64" s="16"/>
      <c r="J64" s="16"/>
      <c r="K64" s="16"/>
    </row>
    <row r="65" spans="2:11" s="14" customFormat="1" ht="12.75">
      <c r="B65" s="15"/>
      <c r="C65" s="15"/>
      <c r="H65" s="16"/>
      <c r="I65" s="16"/>
      <c r="J65" s="16"/>
      <c r="K65" s="16"/>
    </row>
    <row r="66" spans="2:11" s="14" customFormat="1" ht="12.75">
      <c r="B66" s="15"/>
      <c r="C66" s="15"/>
      <c r="H66" s="16"/>
      <c r="I66" s="16"/>
      <c r="J66" s="16"/>
      <c r="K66" s="16"/>
    </row>
    <row r="67" spans="2:11" s="14" customFormat="1" ht="12.75">
      <c r="B67" s="15"/>
      <c r="C67" s="15"/>
      <c r="H67" s="16"/>
      <c r="I67" s="16"/>
      <c r="J67" s="16"/>
      <c r="K67" s="16"/>
    </row>
    <row r="68" spans="2:11" s="14" customFormat="1" ht="12.75">
      <c r="B68" s="15"/>
      <c r="C68" s="15"/>
      <c r="H68" s="16"/>
      <c r="I68" s="16"/>
      <c r="J68" s="16"/>
      <c r="K68" s="16"/>
    </row>
    <row r="69" spans="2:11" s="14" customFormat="1" ht="12.75">
      <c r="B69" s="15"/>
      <c r="C69" s="15"/>
      <c r="H69" s="16"/>
      <c r="I69" s="16"/>
      <c r="J69" s="16"/>
      <c r="K69" s="16"/>
    </row>
    <row r="70" spans="2:11" s="14" customFormat="1" ht="12.75">
      <c r="B70" s="15"/>
      <c r="C70" s="15"/>
      <c r="H70" s="16"/>
      <c r="I70" s="16"/>
      <c r="J70" s="16"/>
      <c r="K70" s="16"/>
    </row>
    <row r="71" spans="2:11" s="14" customFormat="1" ht="12.75">
      <c r="B71" s="15"/>
      <c r="C71" s="15"/>
      <c r="H71" s="16"/>
      <c r="I71" s="16"/>
      <c r="J71" s="16"/>
      <c r="K71" s="16"/>
    </row>
    <row r="72" spans="2:11" s="14" customFormat="1" ht="12.75">
      <c r="B72" s="15"/>
      <c r="C72" s="15"/>
      <c r="H72" s="16"/>
      <c r="I72" s="16"/>
      <c r="J72" s="16"/>
      <c r="K72" s="16"/>
    </row>
    <row r="73" spans="2:11" s="14" customFormat="1" ht="12.75">
      <c r="B73" s="15"/>
      <c r="C73" s="15"/>
      <c r="H73" s="16"/>
      <c r="I73" s="16"/>
      <c r="J73" s="16"/>
      <c r="K73" s="16"/>
    </row>
    <row r="74" spans="2:11" s="14" customFormat="1" ht="12.75">
      <c r="B74" s="15"/>
      <c r="C74" s="15"/>
      <c r="H74" s="16"/>
      <c r="I74" s="16"/>
      <c r="J74" s="16"/>
      <c r="K74" s="16"/>
    </row>
    <row r="75" spans="2:11" s="14" customFormat="1" ht="12.75">
      <c r="B75" s="15"/>
      <c r="C75" s="15"/>
      <c r="H75" s="16"/>
      <c r="I75" s="16"/>
      <c r="J75" s="16"/>
      <c r="K75" s="16"/>
    </row>
    <row r="76" spans="2:11" s="14" customFormat="1" ht="12.75">
      <c r="B76" s="15"/>
      <c r="C76" s="15"/>
      <c r="H76" s="16"/>
      <c r="I76" s="16"/>
      <c r="J76" s="16"/>
      <c r="K76" s="16"/>
    </row>
    <row r="77" spans="2:11" s="14" customFormat="1" ht="12.75">
      <c r="B77" s="15"/>
      <c r="C77" s="15"/>
      <c r="H77" s="16"/>
      <c r="I77" s="16"/>
      <c r="J77" s="16"/>
      <c r="K77" s="16"/>
    </row>
    <row r="78" spans="2:11" s="14" customFormat="1" ht="12.75">
      <c r="B78" s="15"/>
      <c r="C78" s="15"/>
      <c r="H78" s="16"/>
      <c r="I78" s="16"/>
      <c r="J78" s="16"/>
      <c r="K78" s="16"/>
    </row>
    <row r="79" spans="2:11" s="14" customFormat="1" ht="12.75">
      <c r="B79" s="15"/>
      <c r="C79" s="15"/>
      <c r="H79" s="16"/>
      <c r="I79" s="16"/>
      <c r="J79" s="16"/>
      <c r="K79" s="16"/>
    </row>
    <row r="80" spans="2:11" s="14" customFormat="1" ht="12.75">
      <c r="B80" s="15"/>
      <c r="C80" s="15"/>
      <c r="H80" s="16"/>
      <c r="I80" s="16"/>
      <c r="J80" s="16"/>
      <c r="K80" s="16"/>
    </row>
    <row r="81" spans="2:11" s="14" customFormat="1" ht="12.75">
      <c r="B81" s="15"/>
      <c r="C81" s="15"/>
      <c r="H81" s="16"/>
      <c r="I81" s="16"/>
      <c r="J81" s="16"/>
      <c r="K81" s="16"/>
    </row>
    <row r="82" spans="2:11" s="14" customFormat="1" ht="12.75">
      <c r="B82" s="15"/>
      <c r="C82" s="15"/>
      <c r="H82" s="16"/>
      <c r="I82" s="16"/>
      <c r="J82" s="16"/>
      <c r="K82" s="16"/>
    </row>
    <row r="83" spans="2:11" s="14" customFormat="1" ht="12.75">
      <c r="B83" s="15"/>
      <c r="C83" s="15"/>
      <c r="H83" s="16"/>
      <c r="I83" s="16"/>
      <c r="J83" s="16"/>
      <c r="K83" s="16"/>
    </row>
    <row r="84" spans="2:11" s="14" customFormat="1" ht="12.75">
      <c r="B84" s="15"/>
      <c r="C84" s="15"/>
      <c r="H84" s="16"/>
      <c r="I84" s="16"/>
      <c r="J84" s="16"/>
      <c r="K84" s="16"/>
    </row>
    <row r="85" spans="2:11" s="14" customFormat="1" ht="12.75">
      <c r="B85" s="15"/>
      <c r="C85" s="15"/>
      <c r="H85" s="16"/>
      <c r="I85" s="16"/>
      <c r="J85" s="16"/>
      <c r="K85" s="16"/>
    </row>
    <row r="86" spans="2:11" s="14" customFormat="1" ht="12.75">
      <c r="B86" s="15"/>
      <c r="C86" s="15"/>
      <c r="H86" s="16"/>
      <c r="I86" s="16"/>
      <c r="J86" s="16"/>
      <c r="K86" s="16"/>
    </row>
    <row r="87" spans="2:11" s="14" customFormat="1" ht="12.75">
      <c r="B87" s="15"/>
      <c r="C87" s="15"/>
      <c r="H87" s="16"/>
      <c r="I87" s="16"/>
      <c r="J87" s="16"/>
      <c r="K87" s="16"/>
    </row>
    <row r="88" spans="2:11" s="14" customFormat="1" ht="12.75">
      <c r="B88" s="15"/>
      <c r="C88" s="15"/>
      <c r="H88" s="16"/>
      <c r="I88" s="16"/>
      <c r="J88" s="16"/>
      <c r="K88" s="16"/>
    </row>
    <row r="89" spans="2:11" s="14" customFormat="1" ht="12.75">
      <c r="B89" s="15"/>
      <c r="C89" s="15"/>
      <c r="H89" s="16"/>
      <c r="I89" s="16"/>
      <c r="J89" s="16"/>
      <c r="K89" s="16"/>
    </row>
    <row r="90" spans="2:11" s="14" customFormat="1" ht="12.75">
      <c r="B90" s="15"/>
      <c r="C90" s="15"/>
      <c r="H90" s="16"/>
      <c r="I90" s="16"/>
      <c r="J90" s="16"/>
      <c r="K90" s="16"/>
    </row>
    <row r="91" spans="2:11" s="14" customFormat="1" ht="12.75">
      <c r="B91" s="15"/>
      <c r="C91" s="15"/>
      <c r="H91" s="16"/>
      <c r="I91" s="16"/>
      <c r="J91" s="16"/>
      <c r="K91" s="16"/>
    </row>
    <row r="92" spans="2:11" s="14" customFormat="1" ht="12.75">
      <c r="B92" s="15"/>
      <c r="C92" s="15"/>
      <c r="H92" s="16"/>
      <c r="I92" s="16"/>
      <c r="J92" s="16"/>
      <c r="K92" s="16"/>
    </row>
    <row r="93" spans="2:11" s="14" customFormat="1" ht="12.75">
      <c r="B93" s="15"/>
      <c r="C93" s="15"/>
      <c r="H93" s="16"/>
      <c r="I93" s="16"/>
      <c r="J93" s="16"/>
      <c r="K93" s="16"/>
    </row>
    <row r="94" spans="2:11" s="14" customFormat="1" ht="12.75">
      <c r="B94" s="15"/>
      <c r="C94" s="15"/>
      <c r="H94" s="16"/>
      <c r="I94" s="16"/>
      <c r="J94" s="16"/>
      <c r="K94" s="16"/>
    </row>
    <row r="95" spans="2:11" s="14" customFormat="1" ht="12.75">
      <c r="B95" s="15"/>
      <c r="C95" s="15"/>
      <c r="H95" s="16"/>
      <c r="I95" s="16"/>
      <c r="J95" s="16"/>
      <c r="K95" s="16"/>
    </row>
    <row r="96" spans="2:11" s="14" customFormat="1" ht="12.75">
      <c r="B96" s="15"/>
      <c r="C96" s="15"/>
      <c r="H96" s="16"/>
      <c r="I96" s="16"/>
      <c r="J96" s="16"/>
      <c r="K96" s="16"/>
    </row>
    <row r="97" spans="2:11" s="14" customFormat="1" ht="12.75">
      <c r="B97" s="15"/>
      <c r="C97" s="15"/>
      <c r="H97" s="16"/>
      <c r="I97" s="16"/>
      <c r="J97" s="16"/>
      <c r="K97" s="16"/>
    </row>
    <row r="98" spans="2:11" s="14" customFormat="1" ht="12.75">
      <c r="B98" s="15"/>
      <c r="C98" s="15"/>
      <c r="H98" s="16"/>
      <c r="I98" s="16"/>
      <c r="J98" s="16"/>
      <c r="K98" s="16"/>
    </row>
    <row r="99" spans="2:11" s="14" customFormat="1" ht="12.75">
      <c r="B99" s="15"/>
      <c r="C99" s="15"/>
      <c r="H99" s="16"/>
      <c r="I99" s="16"/>
      <c r="J99" s="16"/>
      <c r="K99" s="16"/>
    </row>
    <row r="100" spans="2:11" s="14" customFormat="1" ht="12.75">
      <c r="B100" s="15"/>
      <c r="C100" s="15"/>
      <c r="H100" s="16"/>
      <c r="I100" s="16"/>
      <c r="J100" s="16"/>
      <c r="K100" s="16"/>
    </row>
    <row r="101" spans="2:11" s="14" customFormat="1" ht="12.75">
      <c r="B101" s="15"/>
      <c r="C101" s="15"/>
      <c r="H101" s="16"/>
      <c r="I101" s="16"/>
      <c r="J101" s="16"/>
      <c r="K101" s="16"/>
    </row>
    <row r="102" spans="2:11" s="14" customFormat="1" ht="12.75">
      <c r="B102" s="15"/>
      <c r="C102" s="15"/>
      <c r="H102" s="16"/>
      <c r="I102" s="16"/>
      <c r="J102" s="16"/>
      <c r="K102" s="16"/>
    </row>
    <row r="103" spans="2:11" s="14" customFormat="1" ht="12.75">
      <c r="B103" s="15"/>
      <c r="C103" s="15"/>
      <c r="H103" s="16"/>
      <c r="I103" s="16"/>
      <c r="J103" s="16"/>
      <c r="K103" s="16"/>
    </row>
    <row r="104" spans="2:11" s="14" customFormat="1" ht="12.75">
      <c r="B104" s="15"/>
      <c r="C104" s="15"/>
      <c r="H104" s="16"/>
      <c r="I104" s="16"/>
      <c r="J104" s="16"/>
      <c r="K104" s="16"/>
    </row>
    <row r="105" spans="2:11" s="14" customFormat="1" ht="12.75">
      <c r="B105" s="15"/>
      <c r="C105" s="15"/>
      <c r="H105" s="16"/>
      <c r="I105" s="16"/>
      <c r="J105" s="16"/>
      <c r="K105" s="16"/>
    </row>
    <row r="106" spans="2:11" s="14" customFormat="1" ht="12.75">
      <c r="B106" s="15"/>
      <c r="C106" s="15"/>
      <c r="H106" s="16"/>
      <c r="I106" s="16"/>
      <c r="J106" s="16"/>
      <c r="K106" s="16"/>
    </row>
    <row r="107" spans="2:11" s="14" customFormat="1" ht="12.75">
      <c r="B107" s="15"/>
      <c r="C107" s="15"/>
      <c r="H107" s="16"/>
      <c r="I107" s="16"/>
      <c r="J107" s="16"/>
      <c r="K107" s="16"/>
    </row>
    <row r="108" spans="2:11" s="14" customFormat="1" ht="12.75">
      <c r="B108" s="15"/>
      <c r="C108" s="15"/>
      <c r="H108" s="16"/>
      <c r="I108" s="16"/>
      <c r="J108" s="16"/>
      <c r="K108" s="16"/>
    </row>
    <row r="109" spans="2:11" s="14" customFormat="1" ht="12.75">
      <c r="B109" s="15"/>
      <c r="C109" s="15"/>
      <c r="H109" s="16"/>
      <c r="I109" s="16"/>
      <c r="J109" s="16"/>
      <c r="K109" s="16"/>
    </row>
    <row r="110" spans="2:11" s="14" customFormat="1" ht="12.75">
      <c r="B110" s="15"/>
      <c r="C110" s="15"/>
      <c r="H110" s="16"/>
      <c r="I110" s="16"/>
      <c r="J110" s="16"/>
      <c r="K110" s="16"/>
    </row>
    <row r="111" spans="2:11" s="14" customFormat="1" ht="12.75">
      <c r="B111" s="15"/>
      <c r="C111" s="15"/>
      <c r="H111" s="16"/>
      <c r="I111" s="16"/>
      <c r="J111" s="16"/>
      <c r="K111" s="16"/>
    </row>
    <row r="112" spans="2:11" s="14" customFormat="1" ht="12.75">
      <c r="B112" s="15"/>
      <c r="C112" s="15"/>
      <c r="H112" s="16"/>
      <c r="I112" s="16"/>
      <c r="J112" s="16"/>
      <c r="K112" s="16"/>
    </row>
    <row r="113" spans="2:11" s="14" customFormat="1" ht="12.75">
      <c r="B113" s="15"/>
      <c r="C113" s="15"/>
      <c r="H113" s="16"/>
      <c r="I113" s="16"/>
      <c r="J113" s="16"/>
      <c r="K113" s="16"/>
    </row>
    <row r="114" spans="2:11" s="14" customFormat="1" ht="12.75">
      <c r="B114" s="15"/>
      <c r="C114" s="15"/>
      <c r="H114" s="16"/>
      <c r="I114" s="16"/>
      <c r="J114" s="16"/>
      <c r="K114" s="16"/>
    </row>
    <row r="115" spans="2:11" s="14" customFormat="1" ht="12.75">
      <c r="B115" s="15"/>
      <c r="C115" s="15"/>
      <c r="H115" s="16"/>
      <c r="I115" s="16"/>
      <c r="J115" s="16"/>
      <c r="K115" s="16"/>
    </row>
    <row r="116" spans="2:11" s="14" customFormat="1" ht="12.75">
      <c r="B116" s="15"/>
      <c r="C116" s="15"/>
      <c r="H116" s="16"/>
      <c r="I116" s="16"/>
      <c r="J116" s="16"/>
      <c r="K116" s="16"/>
    </row>
    <row r="117" spans="2:11" s="14" customFormat="1" ht="12.75">
      <c r="B117" s="15"/>
      <c r="C117" s="15"/>
      <c r="H117" s="16"/>
      <c r="I117" s="16"/>
      <c r="J117" s="16"/>
      <c r="K117" s="16"/>
    </row>
    <row r="118" spans="2:11" s="14" customFormat="1" ht="12.75">
      <c r="B118" s="15"/>
      <c r="C118" s="15"/>
      <c r="H118" s="16"/>
      <c r="I118" s="16"/>
      <c r="J118" s="16"/>
      <c r="K118" s="16"/>
    </row>
    <row r="119" spans="2:11" s="14" customFormat="1" ht="12.75">
      <c r="B119" s="15"/>
      <c r="C119" s="15"/>
      <c r="H119" s="16"/>
      <c r="I119" s="16"/>
      <c r="J119" s="16"/>
      <c r="K119" s="16"/>
    </row>
    <row r="120" spans="2:11" s="14" customFormat="1" ht="12.75">
      <c r="B120" s="15"/>
      <c r="C120" s="15"/>
      <c r="H120" s="16"/>
      <c r="I120" s="16"/>
      <c r="J120" s="16"/>
      <c r="K120" s="16"/>
    </row>
    <row r="121" spans="2:11" s="14" customFormat="1" ht="12.75">
      <c r="B121" s="15"/>
      <c r="C121" s="15"/>
      <c r="H121" s="16"/>
      <c r="I121" s="16"/>
      <c r="J121" s="16"/>
      <c r="K121" s="16"/>
    </row>
    <row r="122" spans="2:11" s="14" customFormat="1" ht="12.75">
      <c r="B122" s="15"/>
      <c r="C122" s="15"/>
      <c r="H122" s="16"/>
      <c r="I122" s="16"/>
      <c r="J122" s="16"/>
      <c r="K122" s="16"/>
    </row>
    <row r="123" spans="2:11" s="14" customFormat="1" ht="12.75">
      <c r="B123" s="15"/>
      <c r="C123" s="15"/>
      <c r="H123" s="16"/>
      <c r="I123" s="16"/>
      <c r="J123" s="16"/>
      <c r="K123" s="16"/>
    </row>
    <row r="124" spans="2:11" s="14" customFormat="1" ht="12.75">
      <c r="B124" s="15"/>
      <c r="C124" s="15"/>
      <c r="H124" s="16"/>
      <c r="I124" s="16"/>
      <c r="J124" s="16"/>
      <c r="K124" s="16"/>
    </row>
    <row r="125" spans="2:11" s="14" customFormat="1" ht="12.75">
      <c r="B125" s="15"/>
      <c r="C125" s="15"/>
      <c r="H125" s="16"/>
      <c r="I125" s="16"/>
      <c r="J125" s="16"/>
      <c r="K125" s="16"/>
    </row>
    <row r="126" spans="2:11" s="14" customFormat="1" ht="12.75">
      <c r="B126" s="15"/>
      <c r="C126" s="15"/>
      <c r="H126" s="16"/>
      <c r="I126" s="16"/>
      <c r="J126" s="16"/>
      <c r="K126" s="16"/>
    </row>
    <row r="127" spans="2:11" s="14" customFormat="1" ht="12.75">
      <c r="B127" s="15"/>
      <c r="C127" s="15"/>
      <c r="H127" s="16"/>
      <c r="I127" s="16"/>
      <c r="J127" s="16"/>
      <c r="K127" s="16"/>
    </row>
    <row r="128" spans="2:11" s="14" customFormat="1" ht="12.75">
      <c r="B128" s="15"/>
      <c r="C128" s="15"/>
      <c r="H128" s="16"/>
      <c r="I128" s="16"/>
      <c r="J128" s="16"/>
      <c r="K128" s="16"/>
    </row>
    <row r="129" spans="2:11" s="14" customFormat="1" ht="12.75">
      <c r="B129" s="15"/>
      <c r="C129" s="15"/>
      <c r="H129" s="16"/>
      <c r="I129" s="16"/>
      <c r="J129" s="16"/>
      <c r="K129" s="16"/>
    </row>
    <row r="130" spans="2:11" s="14" customFormat="1" ht="12.75">
      <c r="B130" s="15"/>
      <c r="C130" s="15"/>
      <c r="H130" s="16"/>
      <c r="I130" s="16"/>
      <c r="J130" s="16"/>
      <c r="K130" s="16"/>
    </row>
    <row r="131" spans="2:11" s="14" customFormat="1" ht="12.75">
      <c r="B131" s="15"/>
      <c r="C131" s="15"/>
      <c r="H131" s="16"/>
      <c r="I131" s="16"/>
      <c r="J131" s="16"/>
      <c r="K131" s="16"/>
    </row>
    <row r="132" spans="2:11" s="14" customFormat="1" ht="12.75">
      <c r="B132" s="15"/>
      <c r="C132" s="15"/>
      <c r="H132" s="16"/>
      <c r="I132" s="16"/>
      <c r="J132" s="16"/>
      <c r="K132" s="16"/>
    </row>
    <row r="133" spans="2:11" s="14" customFormat="1" ht="12.75">
      <c r="B133" s="15"/>
      <c r="C133" s="15"/>
      <c r="H133" s="16"/>
      <c r="I133" s="16"/>
      <c r="J133" s="16"/>
      <c r="K133" s="16"/>
    </row>
    <row r="134" spans="2:11" s="14" customFormat="1" ht="12.75">
      <c r="B134" s="15"/>
      <c r="C134" s="15"/>
      <c r="H134" s="16"/>
      <c r="I134" s="16"/>
      <c r="J134" s="16"/>
      <c r="K134" s="16"/>
    </row>
    <row r="135" spans="2:11" s="14" customFormat="1" ht="12.75">
      <c r="B135" s="15"/>
      <c r="C135" s="15"/>
      <c r="H135" s="16"/>
      <c r="I135" s="16"/>
      <c r="J135" s="16"/>
      <c r="K135" s="16"/>
    </row>
    <row r="136" spans="2:11" s="14" customFormat="1" ht="12.75">
      <c r="B136" s="15"/>
      <c r="C136" s="15"/>
      <c r="H136" s="16"/>
      <c r="I136" s="16"/>
      <c r="J136" s="16"/>
      <c r="K136" s="16"/>
    </row>
    <row r="137" spans="2:11" s="14" customFormat="1" ht="12.75">
      <c r="B137" s="15"/>
      <c r="C137" s="15"/>
      <c r="H137" s="16"/>
      <c r="I137" s="16"/>
      <c r="J137" s="16"/>
      <c r="K137" s="16"/>
    </row>
    <row r="138" spans="2:11" s="14" customFormat="1" ht="12.75">
      <c r="B138" s="15"/>
      <c r="C138" s="15"/>
      <c r="H138" s="16"/>
      <c r="I138" s="16"/>
      <c r="J138" s="16"/>
      <c r="K138" s="16"/>
    </row>
    <row r="139" spans="2:11" s="14" customFormat="1" ht="12.75">
      <c r="B139" s="15"/>
      <c r="C139" s="15"/>
      <c r="H139" s="16"/>
      <c r="I139" s="16"/>
      <c r="J139" s="16"/>
      <c r="K139" s="16"/>
    </row>
    <row r="140" spans="2:11" s="14" customFormat="1" ht="12.75">
      <c r="B140" s="15"/>
      <c r="C140" s="15"/>
      <c r="H140" s="16"/>
      <c r="I140" s="16"/>
      <c r="J140" s="16"/>
      <c r="K140" s="16"/>
    </row>
    <row r="141" spans="2:11" s="14" customFormat="1" ht="12.75">
      <c r="B141" s="15"/>
      <c r="C141" s="15"/>
      <c r="H141" s="16"/>
      <c r="I141" s="16"/>
      <c r="J141" s="16"/>
      <c r="K141" s="16"/>
    </row>
    <row r="142" spans="2:11" s="14" customFormat="1" ht="12.75">
      <c r="B142" s="15"/>
      <c r="C142" s="15"/>
      <c r="H142" s="16"/>
      <c r="I142" s="16"/>
      <c r="J142" s="16"/>
      <c r="K142" s="16"/>
    </row>
    <row r="143" spans="2:11" s="14" customFormat="1" ht="12.75">
      <c r="B143" s="15"/>
      <c r="C143" s="15"/>
      <c r="H143" s="16"/>
      <c r="I143" s="16"/>
      <c r="J143" s="16"/>
      <c r="K143" s="16"/>
    </row>
    <row r="144" spans="2:11" s="14" customFormat="1" ht="12.75">
      <c r="B144" s="15"/>
      <c r="C144" s="15"/>
      <c r="H144" s="16"/>
      <c r="I144" s="16"/>
      <c r="J144" s="16"/>
      <c r="K144" s="16"/>
    </row>
    <row r="145" spans="2:11" s="14" customFormat="1" ht="12.75">
      <c r="B145" s="15"/>
      <c r="C145" s="15"/>
      <c r="H145" s="16"/>
      <c r="I145" s="16"/>
      <c r="J145" s="16"/>
      <c r="K145" s="16"/>
    </row>
    <row r="146" spans="2:11" s="14" customFormat="1" ht="12.75">
      <c r="B146" s="15"/>
      <c r="C146" s="15"/>
      <c r="H146" s="16"/>
      <c r="I146" s="16"/>
      <c r="J146" s="16"/>
      <c r="K146" s="16"/>
    </row>
    <row r="147" spans="2:11" s="14" customFormat="1" ht="12.75">
      <c r="B147" s="15"/>
      <c r="C147" s="15"/>
      <c r="H147" s="16"/>
      <c r="I147" s="16"/>
      <c r="J147" s="16"/>
      <c r="K147" s="16"/>
    </row>
    <row r="148" spans="2:11" s="14" customFormat="1" ht="12.75">
      <c r="B148" s="15"/>
      <c r="C148" s="15"/>
      <c r="H148" s="16"/>
      <c r="I148" s="16"/>
      <c r="J148" s="16"/>
      <c r="K148" s="16"/>
    </row>
    <row r="149" spans="2:11" s="14" customFormat="1" ht="12.75">
      <c r="B149" s="15"/>
      <c r="C149" s="15"/>
      <c r="H149" s="16"/>
      <c r="I149" s="16"/>
      <c r="J149" s="16"/>
      <c r="K149" s="16"/>
    </row>
    <row r="150" spans="2:11" s="14" customFormat="1" ht="12.75">
      <c r="B150" s="15"/>
      <c r="C150" s="15"/>
      <c r="H150" s="16"/>
      <c r="I150" s="16"/>
      <c r="J150" s="16"/>
      <c r="K150" s="16"/>
    </row>
    <row r="151" spans="2:11" s="14" customFormat="1" ht="12.75">
      <c r="B151" s="15"/>
      <c r="C151" s="15"/>
      <c r="H151" s="16"/>
      <c r="I151" s="16"/>
      <c r="J151" s="16"/>
      <c r="K151" s="16"/>
    </row>
    <row r="152" spans="2:11" s="14" customFormat="1" ht="12.75">
      <c r="B152" s="15"/>
      <c r="C152" s="15"/>
      <c r="H152" s="16"/>
      <c r="I152" s="16"/>
      <c r="J152" s="16"/>
      <c r="K152" s="16"/>
    </row>
    <row r="153" spans="2:11" s="14" customFormat="1" ht="12.75">
      <c r="B153" s="15"/>
      <c r="C153" s="15"/>
      <c r="H153" s="16"/>
      <c r="I153" s="16"/>
      <c r="J153" s="16"/>
      <c r="K153" s="16"/>
    </row>
    <row r="154" spans="2:11" s="14" customFormat="1" ht="12.75">
      <c r="B154" s="15"/>
      <c r="C154" s="15"/>
      <c r="H154" s="16"/>
      <c r="I154" s="16"/>
      <c r="J154" s="16"/>
      <c r="K154" s="16"/>
    </row>
    <row r="155" spans="2:11" s="14" customFormat="1" ht="12.75">
      <c r="B155" s="15"/>
      <c r="C155" s="15"/>
      <c r="H155" s="16"/>
      <c r="I155" s="16"/>
      <c r="J155" s="16"/>
      <c r="K155" s="16"/>
    </row>
    <row r="156" spans="2:11" s="14" customFormat="1" ht="12.75">
      <c r="B156" s="15"/>
      <c r="C156" s="15"/>
      <c r="H156" s="16"/>
      <c r="I156" s="16"/>
      <c r="J156" s="16"/>
      <c r="K156" s="16"/>
    </row>
    <row r="157" spans="2:11" s="14" customFormat="1" ht="12.75">
      <c r="B157" s="15"/>
      <c r="C157" s="15"/>
      <c r="H157" s="16"/>
      <c r="I157" s="16"/>
      <c r="J157" s="16"/>
      <c r="K157" s="16"/>
    </row>
    <row r="158" spans="2:11" s="14" customFormat="1" ht="12.75">
      <c r="B158" s="15"/>
      <c r="C158" s="15"/>
      <c r="H158" s="16"/>
      <c r="I158" s="16"/>
      <c r="J158" s="16"/>
      <c r="K158" s="16"/>
    </row>
    <row r="159" spans="2:11" s="14" customFormat="1" ht="12.75">
      <c r="B159" s="15"/>
      <c r="C159" s="15"/>
      <c r="H159" s="16"/>
      <c r="I159" s="16"/>
      <c r="J159" s="16"/>
      <c r="K159" s="16"/>
    </row>
    <row r="160" spans="2:11" s="14" customFormat="1" ht="12.75">
      <c r="B160" s="15"/>
      <c r="C160" s="15"/>
      <c r="H160" s="16"/>
      <c r="I160" s="16"/>
      <c r="J160" s="16"/>
      <c r="K160" s="16"/>
    </row>
    <row r="161" spans="2:11" s="14" customFormat="1" ht="12.75">
      <c r="B161" s="15"/>
      <c r="C161" s="15"/>
      <c r="H161" s="16"/>
      <c r="I161" s="16"/>
      <c r="J161" s="16"/>
      <c r="K161" s="16"/>
    </row>
    <row r="162" spans="2:11" s="14" customFormat="1" ht="12.75">
      <c r="B162" s="15"/>
      <c r="C162" s="15"/>
      <c r="H162" s="16"/>
      <c r="I162" s="16"/>
      <c r="J162" s="16"/>
      <c r="K162" s="16"/>
    </row>
    <row r="163" spans="2:11" s="14" customFormat="1" ht="12.75">
      <c r="B163" s="15"/>
      <c r="C163" s="15"/>
      <c r="H163" s="16"/>
      <c r="I163" s="16"/>
      <c r="J163" s="16"/>
      <c r="K163" s="16"/>
    </row>
    <row r="164" spans="2:11" s="14" customFormat="1" ht="12.75">
      <c r="B164" s="15"/>
      <c r="C164" s="15"/>
      <c r="H164" s="16"/>
      <c r="I164" s="16"/>
      <c r="J164" s="16"/>
      <c r="K164" s="16"/>
    </row>
    <row r="165" spans="2:11" s="14" customFormat="1" ht="12.75">
      <c r="B165" s="15"/>
      <c r="C165" s="15"/>
      <c r="H165" s="16"/>
      <c r="I165" s="16"/>
      <c r="J165" s="16"/>
      <c r="K165" s="16"/>
    </row>
    <row r="166" spans="2:11" s="14" customFormat="1" ht="12.75">
      <c r="B166" s="15"/>
      <c r="C166" s="15"/>
      <c r="H166" s="16"/>
      <c r="I166" s="16"/>
      <c r="J166" s="16"/>
      <c r="K166" s="16"/>
    </row>
    <row r="167" spans="2:11" s="14" customFormat="1" ht="12.75">
      <c r="B167" s="15"/>
      <c r="C167" s="15"/>
      <c r="H167" s="16"/>
      <c r="I167" s="16"/>
      <c r="J167" s="16"/>
      <c r="K167" s="16"/>
    </row>
    <row r="168" spans="2:11" s="14" customFormat="1" ht="12.75">
      <c r="B168" s="15"/>
      <c r="C168" s="15"/>
      <c r="H168" s="16"/>
      <c r="I168" s="16"/>
      <c r="J168" s="16"/>
      <c r="K168" s="16"/>
    </row>
    <row r="169" spans="2:11" s="14" customFormat="1" ht="12.75">
      <c r="B169" s="15"/>
      <c r="C169" s="15"/>
      <c r="H169" s="16"/>
      <c r="I169" s="16"/>
      <c r="J169" s="16"/>
      <c r="K169" s="16"/>
    </row>
    <row r="170" spans="2:11" s="14" customFormat="1" ht="12.75">
      <c r="B170" s="15"/>
      <c r="C170" s="15"/>
      <c r="H170" s="16"/>
      <c r="I170" s="16"/>
      <c r="J170" s="16"/>
      <c r="K170" s="16"/>
    </row>
    <row r="171" spans="2:11" s="14" customFormat="1" ht="12.75">
      <c r="B171" s="15"/>
      <c r="C171" s="15"/>
      <c r="H171" s="16"/>
      <c r="I171" s="16"/>
      <c r="J171" s="16"/>
      <c r="K171" s="16"/>
    </row>
    <row r="172" spans="2:11" s="14" customFormat="1" ht="12.75">
      <c r="B172" s="15"/>
      <c r="C172" s="15"/>
      <c r="H172" s="16"/>
      <c r="I172" s="16"/>
      <c r="J172" s="16"/>
      <c r="K172" s="16"/>
    </row>
    <row r="173" spans="2:11" s="14" customFormat="1" ht="12.75">
      <c r="B173" s="15"/>
      <c r="C173" s="15"/>
      <c r="H173" s="16"/>
      <c r="I173" s="16"/>
      <c r="J173" s="16"/>
      <c r="K173" s="16"/>
    </row>
    <row r="174" spans="2:11" s="14" customFormat="1" ht="12.75">
      <c r="B174" s="15"/>
      <c r="C174" s="15"/>
      <c r="H174" s="16"/>
      <c r="I174" s="16"/>
      <c r="J174" s="16"/>
      <c r="K174" s="16"/>
    </row>
    <row r="175" spans="2:11" s="14" customFormat="1" ht="12.75">
      <c r="B175" s="15"/>
      <c r="C175" s="15"/>
      <c r="H175" s="16"/>
      <c r="I175" s="16"/>
      <c r="J175" s="16"/>
      <c r="K175" s="16"/>
    </row>
    <row r="176" spans="2:11" s="14" customFormat="1" ht="12.75">
      <c r="B176" s="15"/>
      <c r="C176" s="15"/>
      <c r="H176" s="16"/>
      <c r="I176" s="16"/>
      <c r="J176" s="16"/>
      <c r="K176" s="16"/>
    </row>
    <row r="177" spans="2:11" s="14" customFormat="1" ht="12.75">
      <c r="B177" s="15"/>
      <c r="C177" s="15"/>
      <c r="H177" s="16"/>
      <c r="I177" s="16"/>
      <c r="J177" s="16"/>
      <c r="K177" s="16"/>
    </row>
    <row r="178" spans="2:11" s="14" customFormat="1" ht="12.75">
      <c r="B178" s="15"/>
      <c r="C178" s="15"/>
      <c r="H178" s="16"/>
      <c r="I178" s="16"/>
      <c r="J178" s="16"/>
      <c r="K178" s="16"/>
    </row>
    <row r="179" spans="2:11" s="14" customFormat="1" ht="12.75">
      <c r="B179" s="15"/>
      <c r="C179" s="15"/>
      <c r="H179" s="16"/>
      <c r="I179" s="16"/>
      <c r="J179" s="16"/>
      <c r="K179" s="16"/>
    </row>
    <row r="180" spans="2:11" s="14" customFormat="1" ht="12.75">
      <c r="B180" s="15"/>
      <c r="C180" s="15"/>
      <c r="H180" s="16"/>
      <c r="I180" s="16"/>
      <c r="J180" s="16"/>
      <c r="K180" s="16"/>
    </row>
    <row r="181" spans="2:11" s="14" customFormat="1" ht="12.75">
      <c r="B181" s="15"/>
      <c r="C181" s="15"/>
      <c r="H181" s="16"/>
      <c r="I181" s="16"/>
      <c r="J181" s="16"/>
      <c r="K181" s="16"/>
    </row>
    <row r="182" spans="2:11" s="14" customFormat="1" ht="12.75">
      <c r="B182" s="15"/>
      <c r="C182" s="15"/>
      <c r="H182" s="16"/>
      <c r="I182" s="16"/>
      <c r="J182" s="16"/>
      <c r="K182" s="16"/>
    </row>
    <row r="183" spans="2:11" s="14" customFormat="1" ht="12.75">
      <c r="B183" s="15"/>
      <c r="C183" s="15"/>
      <c r="H183" s="16"/>
      <c r="I183" s="16"/>
      <c r="J183" s="16"/>
      <c r="K183" s="16"/>
    </row>
    <row r="184" spans="2:11" s="14" customFormat="1" ht="12.75">
      <c r="B184" s="15"/>
      <c r="C184" s="15"/>
      <c r="H184" s="16"/>
      <c r="I184" s="16"/>
      <c r="J184" s="16"/>
      <c r="K184" s="16"/>
    </row>
    <row r="185" spans="2:11" s="14" customFormat="1" ht="12.75">
      <c r="B185" s="15"/>
      <c r="C185" s="15"/>
      <c r="H185" s="16"/>
      <c r="I185" s="16"/>
      <c r="J185" s="16"/>
      <c r="K185" s="16"/>
    </row>
    <row r="186" spans="2:11" s="14" customFormat="1" ht="12.75">
      <c r="B186" s="15"/>
      <c r="C186" s="15"/>
      <c r="H186" s="16"/>
      <c r="I186" s="16"/>
      <c r="J186" s="16"/>
      <c r="K186" s="16"/>
    </row>
    <row r="187" spans="2:11" s="14" customFormat="1" ht="12.75">
      <c r="B187" s="15"/>
      <c r="C187" s="15"/>
      <c r="H187" s="16"/>
      <c r="I187" s="16"/>
      <c r="J187" s="16"/>
      <c r="K187" s="16"/>
    </row>
    <row r="188" spans="2:11" s="14" customFormat="1" ht="12.75">
      <c r="B188" s="15"/>
      <c r="C188" s="15"/>
      <c r="H188" s="16"/>
      <c r="I188" s="16"/>
      <c r="J188" s="16"/>
      <c r="K188" s="16"/>
    </row>
    <row r="189" spans="2:11" s="14" customFormat="1" ht="12.75">
      <c r="B189" s="15"/>
      <c r="C189" s="15"/>
      <c r="H189" s="16"/>
      <c r="I189" s="16"/>
      <c r="J189" s="16"/>
      <c r="K189" s="16"/>
    </row>
    <row r="190" spans="2:11" s="14" customFormat="1" ht="12.75">
      <c r="B190" s="15"/>
      <c r="C190" s="15"/>
      <c r="H190" s="16"/>
      <c r="I190" s="16"/>
      <c r="J190" s="16"/>
      <c r="K190" s="16"/>
    </row>
    <row r="191" spans="2:11" s="14" customFormat="1" ht="12.75">
      <c r="B191" s="15"/>
      <c r="C191" s="15"/>
      <c r="H191" s="16"/>
      <c r="I191" s="16"/>
      <c r="J191" s="16"/>
      <c r="K191" s="16"/>
    </row>
    <row r="192" spans="2:11" s="14" customFormat="1" ht="12.75">
      <c r="B192" s="15"/>
      <c r="C192" s="15"/>
      <c r="H192" s="16"/>
      <c r="I192" s="16"/>
      <c r="J192" s="16"/>
      <c r="K192" s="16"/>
    </row>
    <row r="193" spans="2:11" s="14" customFormat="1" ht="12.75">
      <c r="B193" s="15"/>
      <c r="C193" s="15"/>
      <c r="H193" s="16"/>
      <c r="I193" s="16"/>
      <c r="J193" s="16"/>
      <c r="K193" s="16"/>
    </row>
    <row r="194" spans="2:11" s="14" customFormat="1" ht="12.75">
      <c r="B194" s="15"/>
      <c r="C194" s="15"/>
      <c r="H194" s="16"/>
      <c r="I194" s="16"/>
      <c r="J194" s="16"/>
      <c r="K194" s="16"/>
    </row>
    <row r="195" spans="2:11" s="14" customFormat="1" ht="12.75">
      <c r="B195" s="15"/>
      <c r="C195" s="15"/>
      <c r="H195" s="16"/>
      <c r="I195" s="16"/>
      <c r="J195" s="16"/>
      <c r="K195" s="16"/>
    </row>
    <row r="196" spans="2:11" s="14" customFormat="1" ht="12.75">
      <c r="B196" s="15"/>
      <c r="C196" s="15"/>
      <c r="H196" s="16"/>
      <c r="I196" s="16"/>
      <c r="J196" s="16"/>
      <c r="K196" s="16"/>
    </row>
    <row r="197" spans="2:11" s="14" customFormat="1" ht="12.75">
      <c r="B197" s="15"/>
      <c r="C197" s="15"/>
      <c r="H197" s="16"/>
      <c r="I197" s="16"/>
      <c r="J197" s="16"/>
      <c r="K197" s="16"/>
    </row>
    <row r="198" spans="2:11" s="14" customFormat="1" ht="12.75">
      <c r="B198" s="15"/>
      <c r="C198" s="15"/>
      <c r="H198" s="16"/>
      <c r="I198" s="16"/>
      <c r="J198" s="16"/>
      <c r="K198" s="16"/>
    </row>
    <row r="199" spans="2:11" s="14" customFormat="1" ht="12.75">
      <c r="B199" s="15"/>
      <c r="C199" s="15"/>
      <c r="H199" s="16"/>
      <c r="I199" s="16"/>
      <c r="J199" s="16"/>
      <c r="K199" s="16"/>
    </row>
    <row r="200" spans="2:11" s="14" customFormat="1" ht="12.75">
      <c r="B200" s="15"/>
      <c r="C200" s="15"/>
      <c r="H200" s="16"/>
      <c r="I200" s="16"/>
      <c r="J200" s="16"/>
      <c r="K200" s="16"/>
    </row>
    <row r="201" spans="2:11" s="14" customFormat="1" ht="12.75">
      <c r="B201" s="15"/>
      <c r="C201" s="15"/>
      <c r="H201" s="16"/>
      <c r="I201" s="16"/>
      <c r="J201" s="16"/>
      <c r="K201" s="16"/>
    </row>
    <row r="202" spans="2:11" s="14" customFormat="1" ht="12.75">
      <c r="B202" s="15"/>
      <c r="C202" s="15"/>
      <c r="H202" s="16"/>
      <c r="I202" s="16"/>
      <c r="J202" s="16"/>
      <c r="K202" s="16"/>
    </row>
    <row r="203" spans="2:11" s="14" customFormat="1" ht="12.75">
      <c r="B203" s="15"/>
      <c r="C203" s="15"/>
      <c r="H203" s="16"/>
      <c r="I203" s="16"/>
      <c r="J203" s="16"/>
      <c r="K203" s="16"/>
    </row>
    <row r="204" spans="2:11" s="14" customFormat="1" ht="12.75">
      <c r="B204" s="15"/>
      <c r="C204" s="15"/>
      <c r="H204" s="16"/>
      <c r="I204" s="16"/>
      <c r="J204" s="16"/>
      <c r="K204" s="16"/>
    </row>
    <row r="205" spans="2:11" s="14" customFormat="1" ht="12.75">
      <c r="B205" s="15"/>
      <c r="C205" s="15"/>
      <c r="H205" s="16"/>
      <c r="I205" s="16"/>
      <c r="J205" s="16"/>
      <c r="K205" s="16"/>
    </row>
    <row r="206" spans="2:11" s="14" customFormat="1" ht="12.75">
      <c r="B206" s="15"/>
      <c r="C206" s="15"/>
      <c r="H206" s="16"/>
      <c r="I206" s="16"/>
      <c r="J206" s="16"/>
      <c r="K206" s="16"/>
    </row>
    <row r="207" spans="2:11" s="14" customFormat="1" ht="12.75">
      <c r="B207" s="15"/>
      <c r="C207" s="15"/>
      <c r="H207" s="16"/>
      <c r="I207" s="16"/>
      <c r="J207" s="16"/>
      <c r="K207" s="16"/>
    </row>
    <row r="208" spans="2:11" s="14" customFormat="1" ht="12.75">
      <c r="B208" s="15"/>
      <c r="C208" s="15"/>
      <c r="H208" s="16"/>
      <c r="I208" s="16"/>
      <c r="J208" s="16"/>
      <c r="K208" s="16"/>
    </row>
    <row r="209" spans="2:11" s="14" customFormat="1" ht="12.75">
      <c r="B209" s="15"/>
      <c r="C209" s="15"/>
      <c r="H209" s="16"/>
      <c r="I209" s="16"/>
      <c r="J209" s="16"/>
      <c r="K209" s="16"/>
    </row>
    <row r="210" spans="2:11" s="14" customFormat="1" ht="12.75">
      <c r="B210" s="15"/>
      <c r="C210" s="15"/>
      <c r="H210" s="16"/>
      <c r="I210" s="16"/>
      <c r="J210" s="16"/>
      <c r="K210" s="16"/>
    </row>
    <row r="211" spans="2:11" s="14" customFormat="1" ht="12.75">
      <c r="B211" s="15"/>
      <c r="C211" s="15"/>
      <c r="H211" s="16"/>
      <c r="I211" s="16"/>
      <c r="J211" s="16"/>
      <c r="K211" s="16"/>
    </row>
    <row r="212" spans="2:11" s="14" customFormat="1" ht="12.75">
      <c r="B212" s="15"/>
      <c r="C212" s="15"/>
      <c r="H212" s="16"/>
      <c r="I212" s="16"/>
      <c r="J212" s="16"/>
      <c r="K212" s="16"/>
    </row>
    <row r="213" spans="2:11" s="14" customFormat="1" ht="12.75">
      <c r="B213" s="15"/>
      <c r="C213" s="15"/>
      <c r="H213" s="16"/>
      <c r="I213" s="16"/>
      <c r="J213" s="16"/>
      <c r="K213" s="16"/>
    </row>
    <row r="214" spans="2:11" s="14" customFormat="1" ht="12.75">
      <c r="B214" s="15"/>
      <c r="C214" s="15"/>
      <c r="H214" s="16"/>
      <c r="I214" s="16"/>
      <c r="J214" s="16"/>
      <c r="K214" s="16"/>
    </row>
    <row r="215" spans="2:11" s="14" customFormat="1" ht="12.75">
      <c r="B215" s="15"/>
      <c r="C215" s="15"/>
      <c r="H215" s="16"/>
      <c r="I215" s="16"/>
      <c r="J215" s="16"/>
      <c r="K215" s="16"/>
    </row>
    <row r="216" spans="2:11" s="14" customFormat="1" ht="12.75">
      <c r="B216" s="15"/>
      <c r="C216" s="15"/>
      <c r="H216" s="16"/>
      <c r="I216" s="16"/>
      <c r="J216" s="16"/>
      <c r="K216" s="16"/>
    </row>
    <row r="217" spans="2:11" s="14" customFormat="1" ht="12.75">
      <c r="B217" s="15"/>
      <c r="C217" s="15"/>
      <c r="H217" s="16"/>
      <c r="I217" s="16"/>
      <c r="J217" s="16"/>
      <c r="K217" s="16"/>
    </row>
    <row r="218" spans="2:11" s="14" customFormat="1" ht="12.75">
      <c r="B218" s="15"/>
      <c r="C218" s="15"/>
      <c r="H218" s="16"/>
      <c r="I218" s="16"/>
      <c r="J218" s="16"/>
      <c r="K218" s="16"/>
    </row>
    <row r="219" spans="2:11" s="14" customFormat="1" ht="12.75">
      <c r="B219" s="15"/>
      <c r="C219" s="15"/>
      <c r="H219" s="16"/>
      <c r="I219" s="16"/>
      <c r="J219" s="16"/>
      <c r="K219" s="16"/>
    </row>
    <row r="220" spans="2:11" s="14" customFormat="1" ht="12.75">
      <c r="B220" s="15"/>
      <c r="C220" s="15"/>
      <c r="H220" s="16"/>
      <c r="I220" s="16"/>
      <c r="J220" s="16"/>
      <c r="K220" s="16"/>
    </row>
    <row r="221" spans="2:11" s="14" customFormat="1" ht="12.75">
      <c r="B221" s="15"/>
      <c r="C221" s="15"/>
      <c r="H221" s="16"/>
      <c r="I221" s="16"/>
      <c r="J221" s="16"/>
      <c r="K221" s="16"/>
    </row>
    <row r="222" spans="2:11" s="14" customFormat="1" ht="12.75">
      <c r="B222" s="15"/>
      <c r="C222" s="15"/>
      <c r="H222" s="16"/>
      <c r="I222" s="16"/>
      <c r="J222" s="16"/>
      <c r="K222" s="16"/>
    </row>
    <row r="223" spans="2:11" s="14" customFormat="1" ht="12.75">
      <c r="B223" s="15"/>
      <c r="C223" s="15"/>
      <c r="H223" s="16"/>
      <c r="I223" s="16"/>
      <c r="J223" s="16"/>
      <c r="K223" s="16"/>
    </row>
    <row r="224" spans="2:11" s="14" customFormat="1" ht="12.75">
      <c r="B224" s="15"/>
      <c r="C224" s="15"/>
      <c r="H224" s="16"/>
      <c r="I224" s="16"/>
      <c r="J224" s="16"/>
      <c r="K224" s="16"/>
    </row>
    <row r="225" spans="2:11" s="14" customFormat="1" ht="12.75">
      <c r="B225" s="15"/>
      <c r="C225" s="15"/>
      <c r="H225" s="16"/>
      <c r="I225" s="16"/>
      <c r="J225" s="16"/>
      <c r="K225" s="16"/>
    </row>
    <row r="226" spans="2:11" s="14" customFormat="1" ht="12.75">
      <c r="B226" s="15"/>
      <c r="C226" s="15"/>
      <c r="H226" s="16"/>
      <c r="I226" s="16"/>
      <c r="J226" s="16"/>
      <c r="K226" s="16"/>
    </row>
    <row r="227" spans="2:11" s="14" customFormat="1" ht="12.75">
      <c r="B227" s="15"/>
      <c r="C227" s="15"/>
      <c r="H227" s="16"/>
      <c r="I227" s="16"/>
      <c r="J227" s="16"/>
      <c r="K227" s="16"/>
    </row>
    <row r="228" spans="2:11" s="14" customFormat="1" ht="12.75">
      <c r="B228" s="15"/>
      <c r="C228" s="15"/>
      <c r="H228" s="16"/>
      <c r="I228" s="16"/>
      <c r="J228" s="16"/>
      <c r="K228" s="16"/>
    </row>
    <row r="229" spans="2:11" s="14" customFormat="1" ht="12.75">
      <c r="B229" s="15"/>
      <c r="C229" s="15"/>
      <c r="H229" s="16"/>
      <c r="I229" s="16"/>
      <c r="J229" s="16"/>
      <c r="K229" s="16"/>
    </row>
    <row r="230" spans="2:11" s="14" customFormat="1" ht="12.75">
      <c r="B230" s="15"/>
      <c r="C230" s="15"/>
      <c r="H230" s="16"/>
      <c r="I230" s="16"/>
      <c r="J230" s="16"/>
      <c r="K230" s="16"/>
    </row>
    <row r="231" spans="2:11" s="14" customFormat="1" ht="12.75">
      <c r="B231" s="15"/>
      <c r="C231" s="15"/>
      <c r="H231" s="16"/>
      <c r="I231" s="16"/>
      <c r="J231" s="16"/>
      <c r="K231" s="16"/>
    </row>
    <row r="232" spans="2:11" s="14" customFormat="1" ht="12.75">
      <c r="B232" s="15"/>
      <c r="C232" s="15"/>
      <c r="H232" s="16"/>
      <c r="I232" s="16"/>
      <c r="J232" s="16"/>
      <c r="K232" s="16"/>
    </row>
    <row r="233" spans="2:11" s="14" customFormat="1" ht="12.75">
      <c r="B233" s="15"/>
      <c r="C233" s="15"/>
      <c r="H233" s="16"/>
      <c r="I233" s="16"/>
      <c r="J233" s="16"/>
      <c r="K233" s="16"/>
    </row>
    <row r="234" spans="3:11" s="14" customFormat="1" ht="12.75">
      <c r="C234" s="15"/>
      <c r="H234" s="16"/>
      <c r="I234" s="16"/>
      <c r="J234" s="16"/>
      <c r="K234" s="16"/>
    </row>
  </sheetData>
  <sheetProtection/>
  <mergeCells count="16">
    <mergeCell ref="A34:F34"/>
    <mergeCell ref="D38:F38"/>
    <mergeCell ref="D40:F40"/>
    <mergeCell ref="D39:F39"/>
    <mergeCell ref="B8:B9"/>
    <mergeCell ref="C8:C9"/>
    <mergeCell ref="D8:D9"/>
    <mergeCell ref="E8:E9"/>
    <mergeCell ref="F8:F9"/>
    <mergeCell ref="G8:G9"/>
    <mergeCell ref="C6:H6"/>
    <mergeCell ref="F7:H7"/>
    <mergeCell ref="A1:B4"/>
    <mergeCell ref="C1:H4"/>
    <mergeCell ref="A8:A9"/>
    <mergeCell ref="H8:H9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75" r:id="rId2"/>
  <headerFooter alignWithMargins="0">
    <oddFooter>&amp;C
</oddFooter>
  </headerFooter>
  <ignoredErrors>
    <ignoredError sqref="G2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0"/>
  <sheetViews>
    <sheetView zoomScale="110" zoomScaleNormal="110" zoomScalePageLayoutView="0" workbookViewId="0" topLeftCell="A1">
      <selection activeCell="G32" sqref="G32"/>
    </sheetView>
  </sheetViews>
  <sheetFormatPr defaultColWidth="11.421875" defaultRowHeight="12.75"/>
  <cols>
    <col min="1" max="1" width="8.28125" style="0" customWidth="1"/>
    <col min="2" max="2" width="48.00390625" style="0" bestFit="1" customWidth="1"/>
    <col min="3" max="14" width="10.7109375" style="0" customWidth="1"/>
  </cols>
  <sheetData>
    <row r="1" spans="1:14" ht="12.75" customHeight="1">
      <c r="A1" s="241" t="s">
        <v>138</v>
      </c>
      <c r="B1" s="242"/>
      <c r="C1" s="242"/>
      <c r="D1" s="242"/>
      <c r="E1" s="242"/>
      <c r="F1" s="242"/>
      <c r="G1" s="242"/>
      <c r="H1" s="242"/>
      <c r="I1" s="247" t="s">
        <v>149</v>
      </c>
      <c r="J1" s="247"/>
      <c r="K1" s="247"/>
      <c r="L1" s="247"/>
      <c r="M1" s="247"/>
      <c r="N1" s="248"/>
    </row>
    <row r="2" spans="1:14" ht="12.75" customHeight="1">
      <c r="A2" s="243"/>
      <c r="B2" s="244"/>
      <c r="C2" s="244"/>
      <c r="D2" s="244"/>
      <c r="E2" s="244"/>
      <c r="F2" s="244"/>
      <c r="G2" s="244"/>
      <c r="H2" s="244"/>
      <c r="I2" s="249"/>
      <c r="J2" s="249"/>
      <c r="K2" s="249"/>
      <c r="L2" s="249"/>
      <c r="M2" s="249"/>
      <c r="N2" s="250"/>
    </row>
    <row r="3" spans="1:14" ht="12.75" customHeight="1">
      <c r="A3" s="243"/>
      <c r="B3" s="244"/>
      <c r="C3" s="244"/>
      <c r="D3" s="244"/>
      <c r="E3" s="244"/>
      <c r="F3" s="244"/>
      <c r="G3" s="244"/>
      <c r="H3" s="244"/>
      <c r="I3" s="249"/>
      <c r="J3" s="249"/>
      <c r="K3" s="249"/>
      <c r="L3" s="249"/>
      <c r="M3" s="249"/>
      <c r="N3" s="250"/>
    </row>
    <row r="4" spans="1:14" ht="11.25" customHeight="1">
      <c r="A4" s="243"/>
      <c r="B4" s="244"/>
      <c r="C4" s="244"/>
      <c r="D4" s="244"/>
      <c r="E4" s="244"/>
      <c r="F4" s="244"/>
      <c r="G4" s="244"/>
      <c r="H4" s="244"/>
      <c r="I4" s="249"/>
      <c r="J4" s="249"/>
      <c r="K4" s="249"/>
      <c r="L4" s="249"/>
      <c r="M4" s="249"/>
      <c r="N4" s="250"/>
    </row>
    <row r="5" spans="1:14" ht="19.5" customHeight="1">
      <c r="A5" s="179" t="s">
        <v>139</v>
      </c>
      <c r="B5" s="147"/>
      <c r="C5" s="30"/>
      <c r="D5" s="30"/>
      <c r="E5" s="30"/>
      <c r="F5" s="20"/>
      <c r="G5" s="20"/>
      <c r="H5" s="19"/>
      <c r="I5" s="267" t="str">
        <f>Orçamento!C5</f>
        <v>Data: 17/01/2024</v>
      </c>
      <c r="J5" s="267"/>
      <c r="K5" s="268"/>
      <c r="L5" s="21"/>
      <c r="M5" s="178"/>
      <c r="N5" s="84"/>
    </row>
    <row r="6" spans="1:14" ht="19.5" customHeight="1">
      <c r="A6" s="76" t="s">
        <v>140</v>
      </c>
      <c r="B6" s="51"/>
      <c r="C6" s="107"/>
      <c r="D6" s="107"/>
      <c r="E6" s="107"/>
      <c r="F6" s="18"/>
      <c r="G6" s="18"/>
      <c r="H6" s="22" t="s">
        <v>4</v>
      </c>
      <c r="I6" s="269" t="str">
        <f>Orçamento!C6</f>
        <v>ÁREA: 773,36 m²</v>
      </c>
      <c r="J6" s="270"/>
      <c r="K6" s="270"/>
      <c r="L6" s="270"/>
      <c r="M6" s="270"/>
      <c r="N6" s="271"/>
    </row>
    <row r="7" spans="1:14" ht="19.5" customHeight="1">
      <c r="A7" s="78" t="s">
        <v>137</v>
      </c>
      <c r="B7" s="53"/>
      <c r="C7" s="108"/>
      <c r="D7" s="108"/>
      <c r="E7" s="108"/>
      <c r="F7" s="23"/>
      <c r="G7" s="23"/>
      <c r="H7" s="23" t="s">
        <v>4</v>
      </c>
      <c r="I7" s="64" t="str">
        <f>Orçamento!C7</f>
        <v>BDI: 20,73%</v>
      </c>
      <c r="J7" s="65"/>
      <c r="K7" s="65"/>
      <c r="L7" s="24"/>
      <c r="M7" s="23"/>
      <c r="N7" s="85"/>
    </row>
    <row r="8" spans="1:14" ht="12.75">
      <c r="A8" s="284" t="s">
        <v>151</v>
      </c>
      <c r="B8" s="282" t="s">
        <v>150</v>
      </c>
      <c r="C8" s="180"/>
      <c r="D8" s="180"/>
      <c r="E8" s="265" t="s">
        <v>12</v>
      </c>
      <c r="F8" s="266"/>
      <c r="G8" s="266"/>
      <c r="H8" s="266"/>
      <c r="I8" s="266"/>
      <c r="J8" s="266"/>
      <c r="K8" s="180"/>
      <c r="L8" s="180"/>
      <c r="M8" s="180"/>
      <c r="N8" s="181"/>
    </row>
    <row r="9" spans="1:14" ht="12.75">
      <c r="A9" s="284"/>
      <c r="B9" s="282"/>
      <c r="C9" s="272">
        <v>1</v>
      </c>
      <c r="D9" s="274"/>
      <c r="E9" s="272">
        <v>2</v>
      </c>
      <c r="F9" s="274"/>
      <c r="G9" s="272">
        <v>3</v>
      </c>
      <c r="H9" s="274"/>
      <c r="I9" s="272">
        <v>4</v>
      </c>
      <c r="J9" s="274"/>
      <c r="K9" s="272">
        <v>5</v>
      </c>
      <c r="L9" s="274"/>
      <c r="M9" s="272" t="s">
        <v>3</v>
      </c>
      <c r="N9" s="273"/>
    </row>
    <row r="10" spans="1:14" ht="12.75">
      <c r="A10" s="285"/>
      <c r="B10" s="283"/>
      <c r="C10" s="182" t="s">
        <v>5</v>
      </c>
      <c r="D10" s="182" t="s">
        <v>6</v>
      </c>
      <c r="E10" s="182" t="s">
        <v>5</v>
      </c>
      <c r="F10" s="182" t="s">
        <v>6</v>
      </c>
      <c r="G10" s="182" t="s">
        <v>5</v>
      </c>
      <c r="H10" s="182" t="s">
        <v>6</v>
      </c>
      <c r="I10" s="182" t="s">
        <v>5</v>
      </c>
      <c r="J10" s="182" t="s">
        <v>6</v>
      </c>
      <c r="K10" s="182" t="s">
        <v>5</v>
      </c>
      <c r="L10" s="182" t="s">
        <v>6</v>
      </c>
      <c r="M10" s="182" t="s">
        <v>6</v>
      </c>
      <c r="N10" s="183" t="s">
        <v>5</v>
      </c>
    </row>
    <row r="11" spans="1:14" ht="12.75">
      <c r="A11" s="86">
        <v>1</v>
      </c>
      <c r="B11" s="197" t="s">
        <v>36</v>
      </c>
      <c r="C11" s="35">
        <f>N11*D11/100</f>
        <v>866.3</v>
      </c>
      <c r="D11" s="35">
        <v>100</v>
      </c>
      <c r="E11" s="35"/>
      <c r="F11" s="35"/>
      <c r="G11" s="138"/>
      <c r="H11" s="190"/>
      <c r="I11" s="66"/>
      <c r="J11" s="35"/>
      <c r="K11" s="66"/>
      <c r="L11" s="35"/>
      <c r="M11" s="35">
        <f>(N11/N16*10000)/100</f>
        <v>0.7550895790500403</v>
      </c>
      <c r="N11" s="88">
        <f>Orçamento!G10</f>
        <v>866.3</v>
      </c>
    </row>
    <row r="12" spans="1:14" ht="12.75">
      <c r="A12" s="86">
        <v>2</v>
      </c>
      <c r="B12" s="197" t="str">
        <f>Orçamento!B13</f>
        <v>CALÇADAS</v>
      </c>
      <c r="C12" s="35"/>
      <c r="D12" s="35"/>
      <c r="E12" s="35">
        <f>F12*N12/100</f>
        <v>51806.02484748</v>
      </c>
      <c r="F12" s="35">
        <v>50</v>
      </c>
      <c r="G12" s="191">
        <f>H12*N12/100</f>
        <v>51806.02484748</v>
      </c>
      <c r="H12" s="191">
        <v>50</v>
      </c>
      <c r="I12" s="35"/>
      <c r="J12" s="35"/>
      <c r="K12" s="35"/>
      <c r="L12" s="35"/>
      <c r="M12" s="35">
        <f>(N12/N16)*100</f>
        <v>90.31095346725061</v>
      </c>
      <c r="N12" s="88">
        <f>Orçamento!G13</f>
        <v>103612.04969496</v>
      </c>
    </row>
    <row r="13" spans="1:14" ht="12.75">
      <c r="A13" s="86">
        <v>3</v>
      </c>
      <c r="B13" s="198" t="str">
        <f>Orçamento!B23</f>
        <v>SINALIZAÇÃO VIÁRIA</v>
      </c>
      <c r="C13" s="35"/>
      <c r="D13" s="35"/>
      <c r="E13" s="35"/>
      <c r="F13" s="35"/>
      <c r="G13" s="192"/>
      <c r="H13" s="192"/>
      <c r="I13" s="35">
        <f>J13*N13/100</f>
        <v>3050.6478955000002</v>
      </c>
      <c r="J13" s="35">
        <v>100</v>
      </c>
      <c r="K13" s="35"/>
      <c r="L13" s="35"/>
      <c r="M13" s="35">
        <f>(N13/N16*10000)/100</f>
        <v>2.659023935406887</v>
      </c>
      <c r="N13" s="88">
        <f>Orçamento!G23</f>
        <v>3050.6478955000002</v>
      </c>
    </row>
    <row r="14" spans="1:14" ht="12.75">
      <c r="A14" s="86">
        <v>4</v>
      </c>
      <c r="B14" s="197" t="str">
        <f>Orçamento!B26</f>
        <v>MURO LATERAL</v>
      </c>
      <c r="C14" s="35"/>
      <c r="D14" s="35"/>
      <c r="E14" s="35">
        <f>F14*N14/100</f>
        <v>7199.11203196</v>
      </c>
      <c r="F14" s="35">
        <v>100</v>
      </c>
      <c r="G14" s="192"/>
      <c r="H14" s="192"/>
      <c r="I14" s="35"/>
      <c r="J14" s="35"/>
      <c r="K14" s="35"/>
      <c r="L14" s="35"/>
      <c r="M14" s="35">
        <f>(N14/N16*10000)/100</f>
        <v>6.274933018292459</v>
      </c>
      <c r="N14" s="88">
        <f>Orçamento!G26</f>
        <v>7199.11203196</v>
      </c>
    </row>
    <row r="15" spans="1:14" ht="12.75">
      <c r="A15" s="199"/>
      <c r="B15" s="200"/>
      <c r="C15" s="35"/>
      <c r="D15" s="193"/>
      <c r="E15" s="194"/>
      <c r="F15" s="193"/>
      <c r="G15" s="195"/>
      <c r="H15" s="196"/>
      <c r="I15" s="194"/>
      <c r="J15" s="193"/>
      <c r="K15" s="193"/>
      <c r="L15" s="193"/>
      <c r="M15" s="35"/>
      <c r="N15" s="88"/>
    </row>
    <row r="16" spans="1:14" ht="12.75">
      <c r="A16" s="86"/>
      <c r="B16" s="201" t="s">
        <v>7</v>
      </c>
      <c r="C16" s="184">
        <f>SUM(C11:C15)</f>
        <v>866.3</v>
      </c>
      <c r="D16" s="185"/>
      <c r="E16" s="184">
        <f>SUM(E11:E14)</f>
        <v>59005.136879440004</v>
      </c>
      <c r="F16" s="185"/>
      <c r="G16" s="184">
        <f>SUM(G11:G14)</f>
        <v>51806.02484748</v>
      </c>
      <c r="H16" s="185"/>
      <c r="I16" s="184">
        <f>SUM(I11:I14)</f>
        <v>3050.6478955000002</v>
      </c>
      <c r="J16" s="185"/>
      <c r="K16" s="184">
        <f>SUM(K11:K14)</f>
        <v>0</v>
      </c>
      <c r="L16" s="186"/>
      <c r="M16" s="187">
        <f>SUM(M11:M15)</f>
        <v>100</v>
      </c>
      <c r="N16" s="188">
        <f>SUM(N11:N15)</f>
        <v>114728.10962242002</v>
      </c>
    </row>
    <row r="17" spans="1:14" ht="12.75">
      <c r="A17" s="86" t="s">
        <v>4</v>
      </c>
      <c r="B17" s="201" t="s">
        <v>8</v>
      </c>
      <c r="C17" s="67">
        <f>+C16</f>
        <v>866.3</v>
      </c>
      <c r="D17" s="68"/>
      <c r="E17" s="67">
        <f>E16+C17</f>
        <v>59871.43687944001</v>
      </c>
      <c r="F17" s="68"/>
      <c r="G17" s="67">
        <f>G16+E17</f>
        <v>111677.46172692001</v>
      </c>
      <c r="H17" s="68"/>
      <c r="I17" s="67">
        <f>I16+G17</f>
        <v>114728.10962242002</v>
      </c>
      <c r="J17" s="68"/>
      <c r="K17" s="67">
        <f>K16+I17</f>
        <v>114728.10962242002</v>
      </c>
      <c r="L17" s="69"/>
      <c r="M17" s="25"/>
      <c r="N17" s="89"/>
    </row>
    <row r="18" spans="1:14" ht="12.75">
      <c r="A18" s="86" t="s">
        <v>4</v>
      </c>
      <c r="B18" s="201" t="s">
        <v>9</v>
      </c>
      <c r="C18" s="67">
        <f>(C16/N16*10000)/100</f>
        <v>0.7550895790500403</v>
      </c>
      <c r="D18" s="68"/>
      <c r="E18" s="67">
        <f>(E16/N16*10000)/100</f>
        <v>51.43040975191776</v>
      </c>
      <c r="F18" s="68"/>
      <c r="G18" s="67">
        <f>(G16/N16*10000)/100</f>
        <v>45.1554767336253</v>
      </c>
      <c r="H18" s="68"/>
      <c r="I18" s="67">
        <f>(I16/N16*10000)/100</f>
        <v>2.659023935406887</v>
      </c>
      <c r="J18" s="68"/>
      <c r="K18" s="67">
        <f>(K16/N16*10000)/100</f>
        <v>0</v>
      </c>
      <c r="L18" s="69"/>
      <c r="M18" s="25"/>
      <c r="N18" s="89"/>
    </row>
    <row r="19" spans="1:14" ht="12.75">
      <c r="A19" s="87"/>
      <c r="B19" s="202" t="s">
        <v>10</v>
      </c>
      <c r="C19" s="67">
        <f>+C18</f>
        <v>0.7550895790500403</v>
      </c>
      <c r="D19" s="68"/>
      <c r="E19" s="67">
        <f>+E18+C19</f>
        <v>52.1854993309678</v>
      </c>
      <c r="F19" s="68"/>
      <c r="G19" s="67">
        <f>+G18+E19</f>
        <v>97.3409760645931</v>
      </c>
      <c r="H19" s="68"/>
      <c r="I19" s="67">
        <f>+I18+G19</f>
        <v>99.99999999999999</v>
      </c>
      <c r="J19" s="68"/>
      <c r="K19" s="67">
        <f>+K18+I19</f>
        <v>99.99999999999999</v>
      </c>
      <c r="L19" s="69"/>
      <c r="M19" s="25"/>
      <c r="N19" s="89"/>
    </row>
    <row r="20" spans="1:14" ht="9.75" customHeight="1">
      <c r="A20" s="90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8"/>
      <c r="N20" s="91"/>
    </row>
    <row r="21" spans="1:14" ht="9.75" customHeight="1">
      <c r="A21" s="92"/>
      <c r="B21" s="18"/>
      <c r="C21" s="22" t="s">
        <v>4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91"/>
    </row>
    <row r="22" spans="1:14" ht="9.75" customHeight="1">
      <c r="A22" s="93"/>
      <c r="B22" s="172"/>
      <c r="C22" s="173"/>
      <c r="D22" s="172"/>
      <c r="E22" s="172"/>
      <c r="F22" s="172"/>
      <c r="G22" s="172"/>
      <c r="H22" s="18"/>
      <c r="I22" s="172"/>
      <c r="J22" s="172"/>
      <c r="K22" s="172"/>
      <c r="L22" s="172"/>
      <c r="M22" s="172"/>
      <c r="N22" s="94"/>
    </row>
    <row r="23" spans="1:14" ht="9.75" customHeight="1">
      <c r="A23" s="93"/>
      <c r="B23" s="174"/>
      <c r="C23" s="175"/>
      <c r="D23" s="174"/>
      <c r="E23" s="174"/>
      <c r="F23" s="174"/>
      <c r="G23" s="174"/>
      <c r="H23" s="27"/>
      <c r="I23" s="174"/>
      <c r="J23" s="174"/>
      <c r="K23" s="174"/>
      <c r="L23" s="174"/>
      <c r="M23" s="172"/>
      <c r="N23" s="94"/>
    </row>
    <row r="24" spans="1:14" ht="9.75" customHeight="1">
      <c r="A24" s="95"/>
      <c r="B24" s="275" t="s">
        <v>13</v>
      </c>
      <c r="C24" s="276"/>
      <c r="D24" s="276"/>
      <c r="E24" s="276"/>
      <c r="F24" s="27"/>
      <c r="G24" s="27"/>
      <c r="H24" s="27"/>
      <c r="I24" s="280" t="s">
        <v>14</v>
      </c>
      <c r="J24" s="279"/>
      <c r="K24" s="279"/>
      <c r="L24" s="279"/>
      <c r="M24" s="172"/>
      <c r="N24" s="94"/>
    </row>
    <row r="25" spans="1:14" ht="12.75">
      <c r="A25" s="95" t="s">
        <v>11</v>
      </c>
      <c r="B25" s="275" t="s">
        <v>31</v>
      </c>
      <c r="C25" s="276"/>
      <c r="D25" s="276"/>
      <c r="E25" s="276"/>
      <c r="F25" s="27"/>
      <c r="G25" s="27"/>
      <c r="H25" s="27"/>
      <c r="I25" s="276" t="s">
        <v>128</v>
      </c>
      <c r="J25" s="279"/>
      <c r="K25" s="279"/>
      <c r="L25" s="279"/>
      <c r="M25" s="189"/>
      <c r="N25" s="94"/>
    </row>
    <row r="26" spans="1:14" ht="15" customHeight="1">
      <c r="A26" s="95"/>
      <c r="B26" s="264" t="s">
        <v>29</v>
      </c>
      <c r="C26" s="264"/>
      <c r="D26" s="264"/>
      <c r="E26" s="264"/>
      <c r="F26" s="177"/>
      <c r="G26" s="177"/>
      <c r="H26" s="177"/>
      <c r="I26" s="264" t="s">
        <v>136</v>
      </c>
      <c r="J26" s="264"/>
      <c r="K26" s="264"/>
      <c r="L26" s="264"/>
      <c r="M26" s="189"/>
      <c r="N26" s="94"/>
    </row>
    <row r="27" spans="1:14" ht="12" customHeight="1" thickBot="1">
      <c r="A27" s="96"/>
      <c r="B27" s="277"/>
      <c r="C27" s="278"/>
      <c r="D27" s="278"/>
      <c r="E27" s="278"/>
      <c r="F27" s="97"/>
      <c r="G27" s="97"/>
      <c r="H27" s="97"/>
      <c r="I27" s="281"/>
      <c r="J27" s="281"/>
      <c r="K27" s="281"/>
      <c r="L27" s="281"/>
      <c r="M27" s="176"/>
      <c r="N27" s="98"/>
    </row>
    <row r="28" spans="2:12" ht="12.75">
      <c r="B28" s="28"/>
      <c r="C28" s="28"/>
      <c r="D28" s="28"/>
      <c r="E28" s="28"/>
      <c r="F28" s="28"/>
      <c r="G28" s="28"/>
      <c r="H28" s="28"/>
      <c r="I28" s="28"/>
      <c r="J28" s="28"/>
      <c r="K28" s="29"/>
      <c r="L28" s="29"/>
    </row>
    <row r="29" spans="2:10" ht="12.75">
      <c r="B29" s="1"/>
      <c r="C29" s="1"/>
      <c r="D29" s="1"/>
      <c r="E29" s="1"/>
      <c r="F29" s="1"/>
      <c r="G29" s="1"/>
      <c r="H29" s="1"/>
      <c r="I29" s="1"/>
      <c r="J29" s="1"/>
    </row>
    <row r="30" spans="2:10" ht="12.75">
      <c r="B30" s="1"/>
      <c r="C30" s="1"/>
      <c r="D30" s="1"/>
      <c r="E30" s="1"/>
      <c r="F30" s="1"/>
      <c r="G30" s="1"/>
      <c r="H30" s="1"/>
      <c r="I30" s="1"/>
      <c r="J30" s="1"/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2:10" ht="12.75">
      <c r="B90" s="1"/>
      <c r="C90" s="1"/>
      <c r="D90" s="1"/>
      <c r="E90" s="1"/>
      <c r="F90" s="1"/>
      <c r="G90" s="1"/>
      <c r="H90" s="1"/>
      <c r="I90" s="1"/>
      <c r="J90" s="1"/>
    </row>
    <row r="91" spans="2:10" ht="12.75">
      <c r="B91" s="1"/>
      <c r="C91" s="1"/>
      <c r="D91" s="1"/>
      <c r="E91" s="1"/>
      <c r="F91" s="1"/>
      <c r="G91" s="1"/>
      <c r="H91" s="1"/>
      <c r="I91" s="1"/>
      <c r="J91" s="1"/>
    </row>
    <row r="92" spans="2:10" ht="12.75">
      <c r="B92" s="1"/>
      <c r="C92" s="1"/>
      <c r="D92" s="1"/>
      <c r="E92" s="1"/>
      <c r="F92" s="1"/>
      <c r="G92" s="1"/>
      <c r="H92" s="1"/>
      <c r="I92" s="1"/>
      <c r="J92" s="1"/>
    </row>
    <row r="93" spans="2:10" ht="12.75">
      <c r="B93" s="1"/>
      <c r="C93" s="1"/>
      <c r="D93" s="1"/>
      <c r="E93" s="1"/>
      <c r="F93" s="1"/>
      <c r="G93" s="1"/>
      <c r="H93" s="1"/>
      <c r="I93" s="1"/>
      <c r="J93" s="1"/>
    </row>
    <row r="94" spans="2:10" ht="12.75">
      <c r="B94" s="1"/>
      <c r="C94" s="1"/>
      <c r="D94" s="1"/>
      <c r="E94" s="1"/>
      <c r="F94" s="1"/>
      <c r="G94" s="1"/>
      <c r="H94" s="1"/>
      <c r="I94" s="1"/>
      <c r="J94" s="1"/>
    </row>
    <row r="95" spans="2:10" ht="12.75">
      <c r="B95" s="1"/>
      <c r="C95" s="1"/>
      <c r="D95" s="1"/>
      <c r="E95" s="1"/>
      <c r="F95" s="1"/>
      <c r="G95" s="1"/>
      <c r="H95" s="1"/>
      <c r="I95" s="1"/>
      <c r="J95" s="1"/>
    </row>
    <row r="96" spans="2:10" ht="12.75">
      <c r="B96" s="1"/>
      <c r="C96" s="1"/>
      <c r="D96" s="1"/>
      <c r="E96" s="1"/>
      <c r="F96" s="1"/>
      <c r="G96" s="1"/>
      <c r="H96" s="1"/>
      <c r="I96" s="1"/>
      <c r="J96" s="1"/>
    </row>
    <row r="97" spans="2:10" ht="12.75">
      <c r="B97" s="1"/>
      <c r="C97" s="1"/>
      <c r="D97" s="1"/>
      <c r="E97" s="1"/>
      <c r="F97" s="1"/>
      <c r="G97" s="1"/>
      <c r="H97" s="1"/>
      <c r="I97" s="1"/>
      <c r="J97" s="1"/>
    </row>
    <row r="98" spans="2:10" ht="12.75">
      <c r="B98" s="1"/>
      <c r="C98" s="1"/>
      <c r="D98" s="1"/>
      <c r="E98" s="1"/>
      <c r="F98" s="1"/>
      <c r="G98" s="1"/>
      <c r="H98" s="1"/>
      <c r="I98" s="1"/>
      <c r="J98" s="1"/>
    </row>
    <row r="99" spans="2:10" ht="12.75">
      <c r="B99" s="1"/>
      <c r="C99" s="1"/>
      <c r="D99" s="1"/>
      <c r="E99" s="1"/>
      <c r="F99" s="1"/>
      <c r="G99" s="1"/>
      <c r="H99" s="1"/>
      <c r="I99" s="1"/>
      <c r="J99" s="1"/>
    </row>
    <row r="100" spans="2:10" ht="12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2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2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2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2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2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2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2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2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2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2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2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2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2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2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2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2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2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2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2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2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2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2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2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2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2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2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2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2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2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2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2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2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2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2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2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2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2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2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2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2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2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2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2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2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2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2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2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2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2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2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2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2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2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</sheetData>
  <sheetProtection/>
  <mergeCells count="21">
    <mergeCell ref="C9:D9"/>
    <mergeCell ref="A1:H4"/>
    <mergeCell ref="B8:B10"/>
    <mergeCell ref="A8:A10"/>
    <mergeCell ref="I1:N4"/>
    <mergeCell ref="B25:E25"/>
    <mergeCell ref="B27:E27"/>
    <mergeCell ref="B24:E24"/>
    <mergeCell ref="I25:L25"/>
    <mergeCell ref="I24:L24"/>
    <mergeCell ref="I27:L27"/>
    <mergeCell ref="B26:E26"/>
    <mergeCell ref="I9:J9"/>
    <mergeCell ref="G9:H9"/>
    <mergeCell ref="I26:L26"/>
    <mergeCell ref="E8:J8"/>
    <mergeCell ref="I5:K5"/>
    <mergeCell ref="I6:N6"/>
    <mergeCell ref="M9:N9"/>
    <mergeCell ref="K9:L9"/>
    <mergeCell ref="E9:F9"/>
  </mergeCells>
  <printOptions horizontalCentered="1"/>
  <pageMargins left="0.5905511811023623" right="0.5905511811023623" top="1.3779527559055118" bottom="0.5905511811023623" header="0.5118110236220472" footer="0.5118110236220472"/>
  <pageSetup fitToHeight="1" fitToWidth="1" horizontalDpi="360" verticalDpi="36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4" max="14" width="15.8515625" style="0" customWidth="1"/>
  </cols>
  <sheetData>
    <row r="1" spans="1:21" ht="12.75">
      <c r="A1" s="286" t="s">
        <v>51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8"/>
      <c r="Q1" s="111"/>
      <c r="R1" s="112"/>
      <c r="S1" s="112"/>
      <c r="T1" s="112"/>
      <c r="U1" s="112"/>
    </row>
    <row r="2" spans="1:21" ht="38.25">
      <c r="A2" s="113" t="s">
        <v>22</v>
      </c>
      <c r="B2" s="289" t="s">
        <v>106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90"/>
      <c r="O2" s="114"/>
      <c r="P2" s="115" t="s">
        <v>84</v>
      </c>
      <c r="Q2" s="111"/>
      <c r="R2" s="116" t="s">
        <v>85</v>
      </c>
      <c r="S2" s="116" t="s">
        <v>86</v>
      </c>
      <c r="T2" s="117" t="s">
        <v>87</v>
      </c>
      <c r="U2" s="117" t="s">
        <v>88</v>
      </c>
    </row>
    <row r="3" spans="1:21" ht="12.75">
      <c r="A3" s="291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8"/>
      <c r="Q3" s="111"/>
      <c r="R3" s="112"/>
      <c r="S3" s="112"/>
      <c r="T3" s="112"/>
      <c r="U3" s="112"/>
    </row>
    <row r="4" spans="1:21" ht="12.75">
      <c r="A4" s="118" t="s">
        <v>107</v>
      </c>
      <c r="B4" s="292" t="s">
        <v>90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90"/>
      <c r="N4" s="119" t="s">
        <v>91</v>
      </c>
      <c r="O4" s="120"/>
      <c r="P4" s="121">
        <f>U4</f>
        <v>2.48</v>
      </c>
      <c r="Q4" s="111"/>
      <c r="R4" s="112">
        <v>4</v>
      </c>
      <c r="S4" s="122" t="s">
        <v>25</v>
      </c>
      <c r="T4" s="112">
        <v>0.62</v>
      </c>
      <c r="U4" s="112">
        <f>T4*R4</f>
        <v>2.48</v>
      </c>
    </row>
    <row r="5" spans="1:21" ht="12.75">
      <c r="A5" s="118" t="s">
        <v>108</v>
      </c>
      <c r="B5" s="292" t="s">
        <v>93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90"/>
      <c r="N5" s="119" t="s">
        <v>94</v>
      </c>
      <c r="O5" s="120"/>
      <c r="P5" s="123">
        <f>U5</f>
        <v>115.5</v>
      </c>
      <c r="Q5" s="111"/>
      <c r="R5" s="112">
        <v>0.2</v>
      </c>
      <c r="S5" s="122" t="s">
        <v>1</v>
      </c>
      <c r="T5" s="112">
        <v>577.5</v>
      </c>
      <c r="U5" s="124">
        <f>T5*R5</f>
        <v>115.5</v>
      </c>
    </row>
    <row r="6" spans="1:21" ht="12.75">
      <c r="A6" s="118" t="s">
        <v>109</v>
      </c>
      <c r="B6" s="292" t="s">
        <v>96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90"/>
      <c r="N6" s="119" t="s">
        <v>97</v>
      </c>
      <c r="O6" s="120"/>
      <c r="P6" s="123">
        <f>U6</f>
        <v>202.67499999999998</v>
      </c>
      <c r="Q6" s="111"/>
      <c r="R6" s="112">
        <v>2.5</v>
      </c>
      <c r="S6" s="122" t="s">
        <v>2</v>
      </c>
      <c r="T6" s="112">
        <v>81.07</v>
      </c>
      <c r="U6" s="124">
        <f>T6*R6</f>
        <v>202.67499999999998</v>
      </c>
    </row>
    <row r="7" spans="1:21" ht="25.5">
      <c r="A7" s="118" t="s">
        <v>110</v>
      </c>
      <c r="B7" s="292" t="s">
        <v>99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90"/>
      <c r="N7" s="119" t="s">
        <v>100</v>
      </c>
      <c r="O7" s="128"/>
      <c r="P7" s="123">
        <f>U7</f>
        <v>31.42</v>
      </c>
      <c r="Q7" s="111"/>
      <c r="R7" s="112">
        <v>1</v>
      </c>
      <c r="S7" s="122" t="s">
        <v>101</v>
      </c>
      <c r="T7" s="112">
        <v>31.42</v>
      </c>
      <c r="U7" s="124">
        <f>T7*R7</f>
        <v>31.42</v>
      </c>
    </row>
    <row r="8" spans="1:21" ht="25.5">
      <c r="A8" s="118" t="s">
        <v>111</v>
      </c>
      <c r="B8" s="292" t="s">
        <v>103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90"/>
      <c r="N8" s="119" t="s">
        <v>104</v>
      </c>
      <c r="O8" s="128"/>
      <c r="P8" s="123">
        <f>U8</f>
        <v>22.8</v>
      </c>
      <c r="Q8" s="111"/>
      <c r="R8" s="112">
        <v>1</v>
      </c>
      <c r="S8" s="122" t="s">
        <v>101</v>
      </c>
      <c r="T8" s="112">
        <v>22.8</v>
      </c>
      <c r="U8" s="124">
        <f>T8*R8</f>
        <v>22.8</v>
      </c>
    </row>
    <row r="9" spans="1:21" ht="12.75">
      <c r="A9" s="297" t="s">
        <v>105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90"/>
      <c r="P9" s="127">
        <f>SUM(P4:P8)</f>
        <v>374.875</v>
      </c>
      <c r="Q9" s="111"/>
      <c r="R9" s="112"/>
      <c r="S9" s="112"/>
      <c r="T9" s="112"/>
      <c r="U9" s="112"/>
    </row>
    <row r="10" spans="1:21" ht="12.75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1"/>
      <c r="Q10" s="111"/>
      <c r="R10" s="112"/>
      <c r="S10" s="112"/>
      <c r="T10" s="112"/>
      <c r="U10" s="112"/>
    </row>
    <row r="11" spans="1:21" ht="12.75">
      <c r="A11" s="286" t="s">
        <v>52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8"/>
      <c r="Q11" s="111"/>
      <c r="R11" s="112"/>
      <c r="S11" s="112"/>
      <c r="T11" s="112"/>
      <c r="U11" s="112"/>
    </row>
    <row r="12" spans="1:21" ht="12.75">
      <c r="A12" s="293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8"/>
      <c r="Q12" s="111"/>
      <c r="R12" s="112"/>
      <c r="S12" s="112"/>
      <c r="T12" s="112"/>
      <c r="U12" s="112"/>
    </row>
    <row r="13" spans="1:21" ht="38.25">
      <c r="A13" s="113" t="s">
        <v>40</v>
      </c>
      <c r="B13" s="294" t="s">
        <v>126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90"/>
      <c r="O13" s="114"/>
      <c r="P13" s="115" t="s">
        <v>84</v>
      </c>
      <c r="Q13" s="111"/>
      <c r="R13" s="116" t="s">
        <v>85</v>
      </c>
      <c r="S13" s="116" t="s">
        <v>86</v>
      </c>
      <c r="T13" s="117" t="s">
        <v>87</v>
      </c>
      <c r="U13" s="117" t="s">
        <v>88</v>
      </c>
    </row>
    <row r="14" spans="1:21" ht="12.75">
      <c r="A14" s="291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6"/>
      <c r="Q14" s="111"/>
      <c r="R14" s="112"/>
      <c r="S14" s="112"/>
      <c r="T14" s="112"/>
      <c r="U14" s="112"/>
    </row>
    <row r="15" spans="1:21" ht="12.75">
      <c r="A15" s="118" t="s">
        <v>89</v>
      </c>
      <c r="B15" s="292" t="s">
        <v>90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90"/>
      <c r="N15" s="125" t="s">
        <v>91</v>
      </c>
      <c r="O15" s="120"/>
      <c r="P15" s="121">
        <f>U15</f>
        <v>2.16</v>
      </c>
      <c r="Q15" s="111"/>
      <c r="R15" s="112">
        <v>4</v>
      </c>
      <c r="S15" s="122" t="s">
        <v>25</v>
      </c>
      <c r="T15" s="112">
        <v>0.54</v>
      </c>
      <c r="U15" s="112">
        <f>T15*R15</f>
        <v>2.16</v>
      </c>
    </row>
    <row r="16" spans="1:21" ht="12.75">
      <c r="A16" s="118" t="s">
        <v>92</v>
      </c>
      <c r="B16" s="292" t="s">
        <v>93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90"/>
      <c r="N16" s="125" t="s">
        <v>94</v>
      </c>
      <c r="O16" s="120"/>
      <c r="P16" s="123">
        <f>U16</f>
        <v>404.25</v>
      </c>
      <c r="Q16" s="111"/>
      <c r="R16" s="112">
        <f>0.7*1</f>
        <v>0.7</v>
      </c>
      <c r="S16" s="122" t="s">
        <v>1</v>
      </c>
      <c r="T16" s="112">
        <v>577.5</v>
      </c>
      <c r="U16" s="124">
        <f>T16*R16</f>
        <v>404.25</v>
      </c>
    </row>
    <row r="17" spans="1:21" ht="12.75">
      <c r="A17" s="118" t="s">
        <v>95</v>
      </c>
      <c r="B17" s="292" t="s">
        <v>96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90"/>
      <c r="N17" s="125" t="s">
        <v>97</v>
      </c>
      <c r="O17" s="120"/>
      <c r="P17" s="126">
        <f>U17</f>
        <v>240.475</v>
      </c>
      <c r="Q17" s="111"/>
      <c r="R17" s="112">
        <v>2.5</v>
      </c>
      <c r="S17" s="122" t="s">
        <v>2</v>
      </c>
      <c r="T17" s="112">
        <v>96.19</v>
      </c>
      <c r="U17" s="124">
        <f>T17*R17</f>
        <v>240.475</v>
      </c>
    </row>
    <row r="18" spans="1:21" ht="25.5">
      <c r="A18" s="118" t="s">
        <v>98</v>
      </c>
      <c r="B18" s="292" t="s">
        <v>99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90"/>
      <c r="N18" s="125" t="s">
        <v>100</v>
      </c>
      <c r="O18" s="120"/>
      <c r="P18" s="126">
        <f>U18</f>
        <v>31.42</v>
      </c>
      <c r="Q18" s="111"/>
      <c r="R18" s="112">
        <v>1</v>
      </c>
      <c r="S18" s="122" t="s">
        <v>101</v>
      </c>
      <c r="T18" s="112">
        <v>31.42</v>
      </c>
      <c r="U18" s="124">
        <f>T18*R18</f>
        <v>31.42</v>
      </c>
    </row>
    <row r="19" spans="1:21" ht="25.5">
      <c r="A19" s="118" t="s">
        <v>102</v>
      </c>
      <c r="B19" s="292" t="s">
        <v>103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90"/>
      <c r="N19" s="125" t="s">
        <v>104</v>
      </c>
      <c r="O19" s="120"/>
      <c r="P19" s="126">
        <f>U19</f>
        <v>22.8</v>
      </c>
      <c r="Q19" s="111"/>
      <c r="R19" s="112">
        <v>1</v>
      </c>
      <c r="S19" s="122" t="s">
        <v>101</v>
      </c>
      <c r="T19" s="112">
        <v>22.8</v>
      </c>
      <c r="U19" s="124">
        <f>T19*R19</f>
        <v>22.8</v>
      </c>
    </row>
    <row r="20" spans="1:21" ht="12.75">
      <c r="A20" s="298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8"/>
      <c r="Q20" s="111"/>
      <c r="R20" s="112"/>
      <c r="S20" s="112"/>
      <c r="T20" s="112"/>
      <c r="U20" s="112"/>
    </row>
    <row r="21" spans="1:21" ht="12.75">
      <c r="A21" s="297" t="s">
        <v>105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90"/>
      <c r="P21" s="132">
        <f>SUM(P15:P19)</f>
        <v>701.1049999999999</v>
      </c>
      <c r="Q21" s="111"/>
      <c r="R21" s="112"/>
      <c r="S21" s="112"/>
      <c r="T21" s="112"/>
      <c r="U21" s="112"/>
    </row>
    <row r="23" ht="12.75">
      <c r="L23" t="s">
        <v>4</v>
      </c>
    </row>
  </sheetData>
  <sheetProtection/>
  <mergeCells count="20">
    <mergeCell ref="B16:M16"/>
    <mergeCell ref="B17:M17"/>
    <mergeCell ref="B18:M18"/>
    <mergeCell ref="B19:M19"/>
    <mergeCell ref="A20:P20"/>
    <mergeCell ref="A21:O21"/>
    <mergeCell ref="B7:M7"/>
    <mergeCell ref="A11:P11"/>
    <mergeCell ref="A12:P12"/>
    <mergeCell ref="B13:N13"/>
    <mergeCell ref="A14:P14"/>
    <mergeCell ref="B15:M15"/>
    <mergeCell ref="B8:M8"/>
    <mergeCell ref="A9:O9"/>
    <mergeCell ref="A1:P1"/>
    <mergeCell ref="B2:N2"/>
    <mergeCell ref="A3:P3"/>
    <mergeCell ref="B4:M4"/>
    <mergeCell ref="B5:M5"/>
    <mergeCell ref="B6:M6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</dc:creator>
  <cp:keywords/>
  <dc:description/>
  <cp:lastModifiedBy>Particular</cp:lastModifiedBy>
  <cp:lastPrinted>2024-02-19T16:21:13Z</cp:lastPrinted>
  <dcterms:created xsi:type="dcterms:W3CDTF">2001-11-23T10:44:52Z</dcterms:created>
  <dcterms:modified xsi:type="dcterms:W3CDTF">2024-02-19T16:21:23Z</dcterms:modified>
  <cp:category/>
  <cp:version/>
  <cp:contentType/>
  <cp:contentStatus/>
</cp:coreProperties>
</file>