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3690" tabRatio="601" activeTab="0"/>
  </bookViews>
  <sheets>
    <sheet name="Orçamento" sheetId="1" r:id="rId1"/>
    <sheet name="Cronograma" sheetId="2" r:id="rId2"/>
  </sheets>
  <definedNames>
    <definedName name="_xlnm.Print_Area" localSheetId="0">'Orçamento'!$A$1:$H$111</definedName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<sst xmlns="http://schemas.openxmlformats.org/spreadsheetml/2006/main" count="337" uniqueCount="228">
  <si>
    <t>m³</t>
  </si>
  <si>
    <t>m²</t>
  </si>
  <si>
    <t>m</t>
  </si>
  <si>
    <t>TOTAL</t>
  </si>
  <si>
    <t xml:space="preserve">               CRONOGRAMA FÍSICO-FINANCEIRO</t>
  </si>
  <si>
    <t xml:space="preserve"> </t>
  </si>
  <si>
    <t>DISCRIMINAÇÃO</t>
  </si>
  <si>
    <t>R$</t>
  </si>
  <si>
    <t>%</t>
  </si>
  <si>
    <t>INFRA-ESTRUTURA</t>
  </si>
  <si>
    <t>SUPRA-ESTRUTURA</t>
  </si>
  <si>
    <t>ESQUADRIAS E VIDROS</t>
  </si>
  <si>
    <t>COBERTURAS E PROTEÇÕES</t>
  </si>
  <si>
    <t>REVESTIMENTOS</t>
  </si>
  <si>
    <t>PAVIMENTAÇÕES</t>
  </si>
  <si>
    <t>PINTURA</t>
  </si>
  <si>
    <t>SIMPLES   R$</t>
  </si>
  <si>
    <t>ACUMULADO  R$</t>
  </si>
  <si>
    <t>SIMPLES  %</t>
  </si>
  <si>
    <t>ACUMULADO %</t>
  </si>
  <si>
    <t xml:space="preserve">            </t>
  </si>
  <si>
    <t>PERÍODO (MÊS)</t>
  </si>
  <si>
    <t>Juliana Menegatti</t>
  </si>
  <si>
    <t>_______________________</t>
  </si>
  <si>
    <t>________________________</t>
  </si>
  <si>
    <t>Engª Civil - CREA/SC nº 059807-8</t>
  </si>
  <si>
    <t>ORÇAMENTO DE OBRAS</t>
  </si>
  <si>
    <t>PREÇO</t>
  </si>
  <si>
    <t xml:space="preserve">CUSTO  </t>
  </si>
  <si>
    <t>CUSTO</t>
  </si>
  <si>
    <t>ITEM</t>
  </si>
  <si>
    <t>UNID</t>
  </si>
  <si>
    <t>QUANT.</t>
  </si>
  <si>
    <t>UNITÁRIO</t>
  </si>
  <si>
    <t>PARCIAL</t>
  </si>
  <si>
    <t>( R$ )</t>
  </si>
  <si>
    <t>1.0</t>
  </si>
  <si>
    <t>SERVIÇOS PRELIMINARES</t>
  </si>
  <si>
    <t>1.1</t>
  </si>
  <si>
    <t>1.2</t>
  </si>
  <si>
    <t>1.3</t>
  </si>
  <si>
    <t>Locação da obra</t>
  </si>
  <si>
    <t>1.4</t>
  </si>
  <si>
    <t>2.0</t>
  </si>
  <si>
    <t>2.1</t>
  </si>
  <si>
    <t>2.2</t>
  </si>
  <si>
    <t>Impermeabilização de baldrames - 2 demãos</t>
  </si>
  <si>
    <t>3.0</t>
  </si>
  <si>
    <t>3.1</t>
  </si>
  <si>
    <t>4.0</t>
  </si>
  <si>
    <t>4.1</t>
  </si>
  <si>
    <t>5.0</t>
  </si>
  <si>
    <t>5.1</t>
  </si>
  <si>
    <t>5.2</t>
  </si>
  <si>
    <t>5.3</t>
  </si>
  <si>
    <t>6.0</t>
  </si>
  <si>
    <t>6.1</t>
  </si>
  <si>
    <t>7.0</t>
  </si>
  <si>
    <t>7.1</t>
  </si>
  <si>
    <t>7.3</t>
  </si>
  <si>
    <t>8.0</t>
  </si>
  <si>
    <t>8.1</t>
  </si>
  <si>
    <t>8.2</t>
  </si>
  <si>
    <t>9.0</t>
  </si>
  <si>
    <t>9.1</t>
  </si>
  <si>
    <t>un</t>
  </si>
  <si>
    <t>9.2</t>
  </si>
  <si>
    <t>9.3</t>
  </si>
  <si>
    <t>9.4</t>
  </si>
  <si>
    <t>10.0</t>
  </si>
  <si>
    <t>INSTALAÇÕES HIDROSANITÁRIAS</t>
  </si>
  <si>
    <t>10.4</t>
  </si>
  <si>
    <t>10.5</t>
  </si>
  <si>
    <t>10.6</t>
  </si>
  <si>
    <t>10.7</t>
  </si>
  <si>
    <t>11.0</t>
  </si>
  <si>
    <t>SERVIÇOS COMPLEMENTARES</t>
  </si>
  <si>
    <t>11.1</t>
  </si>
  <si>
    <t>11.2</t>
  </si>
  <si>
    <t xml:space="preserve">   VALOR TOTAL DESTE ORÇAMENTO</t>
  </si>
  <si>
    <t>_____________________________________</t>
  </si>
  <si>
    <t>______________________________________</t>
  </si>
  <si>
    <r>
      <t>m³</t>
    </r>
  </si>
  <si>
    <t>4.2</t>
  </si>
  <si>
    <t>Reboco para paredes</t>
  </si>
  <si>
    <t>7.2</t>
  </si>
  <si>
    <t>8.3</t>
  </si>
  <si>
    <t>6.2</t>
  </si>
  <si>
    <t>6.3</t>
  </si>
  <si>
    <t>6.4</t>
  </si>
  <si>
    <t>6.5</t>
  </si>
  <si>
    <t>6.6</t>
  </si>
  <si>
    <t>12.0</t>
  </si>
  <si>
    <t>12.1</t>
  </si>
  <si>
    <t>12.2</t>
  </si>
  <si>
    <t>6.7</t>
  </si>
  <si>
    <t>6.8</t>
  </si>
  <si>
    <t>12.3</t>
  </si>
  <si>
    <t>13.0</t>
  </si>
  <si>
    <t>13.1</t>
  </si>
  <si>
    <t>INSTALAÇÕES PREVENTIVO CONTRA INCÊNDIO</t>
  </si>
  <si>
    <t>8.4</t>
  </si>
  <si>
    <t>9.5</t>
  </si>
  <si>
    <t>9.6</t>
  </si>
  <si>
    <t>INSTALAÇÕES ELÉTRICAS / TELEFÔNICAS / LÓGICA</t>
  </si>
  <si>
    <t>9.7</t>
  </si>
  <si>
    <t>9.8</t>
  </si>
  <si>
    <r>
      <t>Eng</t>
    </r>
    <r>
      <rPr>
        <vertAlign val="superscript"/>
        <sz val="8"/>
        <rFont val="Times New Roman"/>
        <family val="1"/>
      </rPr>
      <t>a</t>
    </r>
    <r>
      <rPr>
        <sz val="10"/>
        <rFont val="Times New Roman"/>
        <family val="1"/>
      </rPr>
      <t>. Civil - CREA/SC n</t>
    </r>
    <r>
      <rPr>
        <vertAlign val="superscript"/>
        <sz val="8"/>
        <rFont val="Times New Roman"/>
        <family val="1"/>
      </rPr>
      <t>o</t>
    </r>
    <r>
      <rPr>
        <sz val="10"/>
        <rFont val="Times New Roman"/>
        <family val="1"/>
      </rPr>
      <t xml:space="preserve"> 059.807-8</t>
    </r>
  </si>
  <si>
    <t>CÓDIGO</t>
  </si>
  <si>
    <t>TABELA</t>
  </si>
  <si>
    <t>SINAPI</t>
  </si>
  <si>
    <t>74077/003</t>
  </si>
  <si>
    <t>74045/001</t>
  </si>
  <si>
    <t>74088/001</t>
  </si>
  <si>
    <t>Telhamento com telha fibrocimento 6,00mm, c/ parafusos de fixação c/ vedação</t>
  </si>
  <si>
    <t>Cumeeira fibrocimento 6,00mm, c/ parafusos de fixação c/ vedação</t>
  </si>
  <si>
    <t>Chapisco para paredes</t>
  </si>
  <si>
    <t>Emboço para paredes</t>
  </si>
  <si>
    <t>4.3</t>
  </si>
  <si>
    <t>Placa da obra em chapa de aço galvanizada pintada e fixada em estrutura de madeira</t>
  </si>
  <si>
    <t>74209/001</t>
  </si>
  <si>
    <t>Endereço: Rua C - Distrito de Prata - Bandeirante/SC</t>
  </si>
  <si>
    <t>Vergas e contravergas de concreto</t>
  </si>
  <si>
    <t>Reaterro manual com material reaproveitado adensado e vibrado</t>
  </si>
  <si>
    <t>74106/001</t>
  </si>
  <si>
    <t>Porta de madeira tipo semi-oca completa 01 folha de abrir 90x210</t>
  </si>
  <si>
    <t>8.5</t>
  </si>
  <si>
    <t>Forro de PVC largura 10cm espessura 8mm na cor branca c/ estrutura de sustentação em madeira</t>
  </si>
  <si>
    <t xml:space="preserve"> e semalhas de PVC - fornecimento e instalação</t>
  </si>
  <si>
    <t>74104/001</t>
  </si>
  <si>
    <t>Ponto de tomada (caixa, eletroduto, fios e tomada)</t>
  </si>
  <si>
    <t>Ponto de tomada para ar condicionado (caixa, eletroduto, fios e tomada)</t>
  </si>
  <si>
    <t>Ponto de luz (caixa, eletroduto, fios e interruptor)</t>
  </si>
  <si>
    <t>Disjuntor termomagnético 10 a 30A - fornecimento e instalação</t>
  </si>
  <si>
    <t>74130/001</t>
  </si>
  <si>
    <t xml:space="preserve">Pintura esmalte sintético para madeira com fundo, duas demãos, incluso aparelhamento com </t>
  </si>
  <si>
    <t>fundo nivelador branco fosco</t>
  </si>
  <si>
    <t>74065/001</t>
  </si>
  <si>
    <t>Fundo selador acrílico ambientes internos/externos, uma demão</t>
  </si>
  <si>
    <t>12.4</t>
  </si>
  <si>
    <t>Pintura acrílica ambientes internos/externos, duas demãos</t>
  </si>
  <si>
    <t>Eletroduto PVC flexível corrugado 3/4" p/ instalações telefônicas e de lógica - fornecimento e instalação</t>
  </si>
  <si>
    <t xml:space="preserve">ÁREA: 31,96 m² </t>
  </si>
  <si>
    <t>FUNDO MUNICIPAL</t>
  </si>
  <si>
    <t>DE SAÚDE DE BANDEIRANTE</t>
  </si>
  <si>
    <t>Obra: Ampliação do Centro de Saúde</t>
  </si>
  <si>
    <t>Proprietário: Fundo Municipal de Saúde de Bandeirante</t>
  </si>
  <si>
    <t>Secretário Municipal de Saúde</t>
  </si>
  <si>
    <t>BDI: 27,00%</t>
  </si>
  <si>
    <t>Nestor Rossini</t>
  </si>
  <si>
    <t>Escavação manual de valas em terra compacta, prof. De 0 m &lt; H &lt;= 1 m (sapatas e vigas baldrame)</t>
  </si>
  <si>
    <t>2.3</t>
  </si>
  <si>
    <t>Concreto armado 15MPa (sapatas)</t>
  </si>
  <si>
    <t>Concreto armado 15MPa (vigas baldrame)</t>
  </si>
  <si>
    <t>Concreto armado 25MPa (pilares e vigas de cintamento)</t>
  </si>
  <si>
    <t>47991-Deinfra</t>
  </si>
  <si>
    <t>Demolição de alvenaria de tijolos furados s/ reaproveitamento</t>
  </si>
  <si>
    <t>4.4</t>
  </si>
  <si>
    <t>73899/002</t>
  </si>
  <si>
    <t>73935/002</t>
  </si>
  <si>
    <t>Vidro liso 4mm com colocação</t>
  </si>
  <si>
    <t>74164/004</t>
  </si>
  <si>
    <t>Contrapiso simples impermeabilizante e=6,00cm bruto p/ recebimento de piso cerâmico</t>
  </si>
  <si>
    <t xml:space="preserve">Piso cerâmico branco PEI-4 35x35cm de 1ª qualidade e rejunte epóxi branco  </t>
  </si>
  <si>
    <t>73892/001</t>
  </si>
  <si>
    <t>Calçadas externas em concreto desempenado e=7,00cm</t>
  </si>
  <si>
    <t>Base de brita e=3,00cm</t>
  </si>
  <si>
    <t xml:space="preserve">Rodapé cerâmico branco PEI-4 35x35cm de 1ª qualidade 7,00cm </t>
  </si>
  <si>
    <t>Limpeza final da obra</t>
  </si>
  <si>
    <t>43540-Deinfra</t>
  </si>
  <si>
    <t>43802-Deinfra</t>
  </si>
  <si>
    <t>Placa cega 2" x 4" p/ instalações telefônicas e de lógica - fornecimento e instalação</t>
  </si>
  <si>
    <t>Caixa mufla PVC 2" x 4" p/ instalações telefônicas e de lógica - fornecimento e instalação</t>
  </si>
  <si>
    <t>Orçamento</t>
  </si>
  <si>
    <t>Pintura epóxi ambientes internos, duas demãos</t>
  </si>
  <si>
    <t>Alvenaria de tijolos 6 furos 15,0 cm (a chato)</t>
  </si>
  <si>
    <t>Alvenaria de tijolos 6 furos 10,0 cm (a cutelo)</t>
  </si>
  <si>
    <t>Janela de alumínio anodizado basculante completa s/ vidro</t>
  </si>
  <si>
    <t>Estrutura de madeira de lei de 1ª para telha fibrocimento (tesouras, terças e espelhos)</t>
  </si>
  <si>
    <t>Calha de aço galvanizado corte 50cm chapa nº 24</t>
  </si>
  <si>
    <t>Luminária de emergência com 30 led's incl. fiação</t>
  </si>
  <si>
    <t>Placa de sinalização de saída em acrílico 16x25cm</t>
  </si>
  <si>
    <t>Ponto de esgoto 40mm - completo</t>
  </si>
  <si>
    <t>10.1</t>
  </si>
  <si>
    <t>10.2</t>
  </si>
  <si>
    <t>Ponto hidráulico de 25mm - completo</t>
  </si>
  <si>
    <t>42963-Deinfra</t>
  </si>
  <si>
    <t>42960-Deinfra</t>
  </si>
  <si>
    <t>Lavatório de louça branca suspenso, padrão popular, incluso sifão de plástico em PVC, válvula de plástico branco,</t>
  </si>
  <si>
    <t>engate flexível 30cm, parafusos de fixação e torneira cromada de mesa - fornecimento e instalação</t>
  </si>
  <si>
    <t>10.3</t>
  </si>
  <si>
    <t>8.6</t>
  </si>
  <si>
    <t>73801/002</t>
  </si>
  <si>
    <t>Demolição de calçada externa e=6,00cm</t>
  </si>
  <si>
    <t>9.9</t>
  </si>
  <si>
    <t>Quadro de distribuição para 6 disjuntores - fornecimento e instalação</t>
  </si>
  <si>
    <t>11.3</t>
  </si>
  <si>
    <t>Ventilação permanente no mínimo 0,14m x 0,265m - completa</t>
  </si>
  <si>
    <t>10.8</t>
  </si>
  <si>
    <t>Caixa de inspeção sifonada em alvenaria 60x60x60 com tampa de concreto</t>
  </si>
  <si>
    <t>Tubo de PVC 75mm para tubos de queda pluvial</t>
  </si>
  <si>
    <t>Joelho de PVC 90º 75mm para tubos de queda pluvial - fornecimento e instalação</t>
  </si>
  <si>
    <t>Junção de PVC 75x75mm para tubos de queda pluvial - fornecimento e instalação</t>
  </si>
  <si>
    <t>Tubo PVC soldável 32mm água c/ conexões - fornecimento e instalação</t>
  </si>
  <si>
    <t>Registro gaveta 1" c/ canopla acabamento cromado simples - fornecimento e instalação</t>
  </si>
  <si>
    <t>74175/001</t>
  </si>
  <si>
    <t>Tubo PVC esgoto 50mm c/ conexões - fornecimento e instalação</t>
  </si>
  <si>
    <t>Tubo PVC esgoto 75mm c/ conexões - fornecimento e instalação</t>
  </si>
  <si>
    <t>Data: 10/02/2016</t>
  </si>
  <si>
    <t>PAREDES E PAINÉIS</t>
  </si>
  <si>
    <t>4.5</t>
  </si>
  <si>
    <t>Parede divisória em PVC 35mm branco com perfis em PVC branco</t>
  </si>
  <si>
    <t>5.4</t>
  </si>
  <si>
    <t>Porta em PVC completa 01 folha de abrir 80x210</t>
  </si>
  <si>
    <t>fornecimento e instalação</t>
  </si>
  <si>
    <t>Luminária de sobrepor em chapa de aço inoxidável branca p/ 2 lâmpadas fluorescentes compactas com aletas de plástico -</t>
  </si>
  <si>
    <t>Lâmpada fluorescente compacta 25W - fornecimento e instalação</t>
  </si>
  <si>
    <t>9.10</t>
  </si>
  <si>
    <t>7.4</t>
  </si>
  <si>
    <t>Azulejo cerâmico branco de 1ª qualidade c/ rejuntamento</t>
  </si>
  <si>
    <t>8.7</t>
  </si>
  <si>
    <t>Demolição de piso cerâmico e contrapiso</t>
  </si>
  <si>
    <t>10.9</t>
  </si>
  <si>
    <t>Cap PVC para fechamento da tubulação do tanque</t>
  </si>
  <si>
    <t>42638-Deinfra</t>
  </si>
  <si>
    <t>73910/008</t>
  </si>
  <si>
    <t>85367-73801/002</t>
  </si>
  <si>
    <t>INSTALAÇÕES ELÉTRICAS/TELEFÔNICAS/LÓGICA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</si>
</sst>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#,##0.000;[Red]#,##0.000"/>
    <numFmt numFmtId="187" formatCode="#,##0.00;[Red]#,##0.00"/>
    <numFmt numFmtId="188" formatCode="0.00;[Red]0.00"/>
    <numFmt numFmtId="189" formatCode="#,##0.0000;[Red]#,##0.000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&quot;Cr$&quot;#,##0_);\(&quot;Cr$&quot;#,##0\)"/>
    <numFmt numFmtId="200" formatCode="&quot;Cr$&quot;#,##0_);[Red]\(&quot;Cr$&quot;#,##0\)"/>
    <numFmt numFmtId="201" formatCode="&quot;Cr$&quot;#,##0.00_);\(&quot;Cr$&quot;#,##0.00\)"/>
    <numFmt numFmtId="202" formatCode="&quot;Cr$&quot;#,##0.00_);[Red]\(&quot;Cr$&quot;#,##0.00\)"/>
    <numFmt numFmtId="203" formatCode="_(&quot;Cr$&quot;* #,##0_);_(&quot;Cr$&quot;* \(#,##0\);_(&quot;Cr$&quot;* &quot;-&quot;_);_(@_)"/>
    <numFmt numFmtId="204" formatCode="_(&quot;Cr$&quot;* #,##0.00_);_(&quot;Cr$&quot;* \(#,##0.00\);_(&quot;Cr$&quot;* &quot;-&quot;??_);_(@_)"/>
    <numFmt numFmtId="205" formatCode="&quot;Cr$&quot;\ #,##0_);\(&quot;Cr$&quot;\ #,##0\)"/>
    <numFmt numFmtId="206" formatCode="&quot;Cr$&quot;\ #,##0_);[Red]\(&quot;Cr$&quot;\ #,##0\)"/>
    <numFmt numFmtId="207" formatCode="&quot;Cr$&quot;\ #,##0.00_);\(&quot;Cr$&quot;\ #,##0.00\)"/>
    <numFmt numFmtId="208" formatCode="&quot;Cr$&quot;\ #,##0.00_);[Red]\(&quot;Cr$&quot;\ #,##0.00\)"/>
    <numFmt numFmtId="209" formatCode="_(&quot;Cr$&quot;\ * #,##0_);_(&quot;Cr$&quot;\ * \(#,##0\);_(&quot;Cr$&quot;\ * &quot;-&quot;_);_(@_)"/>
    <numFmt numFmtId="210" formatCode="_(&quot;Cr$&quot;\ * #,##0.00_);_(&quot;Cr$&quot;\ * \(#,##0.00\);_(&quot;Cr$&quot;\ * &quot;-&quot;??_);_(@_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.##000"/>
    <numFmt numFmtId="218" formatCode="#.###00"/>
    <numFmt numFmtId="219" formatCode="#,##0.000"/>
    <numFmt numFmtId="220" formatCode="#,##0.0000"/>
    <numFmt numFmtId="221" formatCode="#,##0.00000"/>
    <numFmt numFmtId="222" formatCode="&quot;R$ &quot;#,##0.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Arial Rounded MT Bold"/>
      <family val="2"/>
    </font>
    <font>
      <sz val="8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Arial Rounded MT Bold"/>
      <family val="2"/>
    </font>
    <font>
      <sz val="8"/>
      <color rgb="FFFF0000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50" applyFont="1" applyFill="1" applyBorder="1">
      <alignment/>
      <protection/>
    </xf>
    <xf numFmtId="0" fontId="4" fillId="0" borderId="11" xfId="50" applyFont="1" applyFill="1" applyBorder="1">
      <alignment/>
      <protection/>
    </xf>
    <xf numFmtId="0" fontId="4" fillId="0" borderId="11" xfId="50" applyFont="1" applyBorder="1">
      <alignment/>
      <protection/>
    </xf>
    <xf numFmtId="0" fontId="4" fillId="0" borderId="0" xfId="50" applyFont="1">
      <alignment/>
      <protection/>
    </xf>
    <xf numFmtId="0" fontId="4" fillId="0" borderId="0" xfId="50" applyFont="1" applyFill="1" applyBorder="1">
      <alignment/>
      <protection/>
    </xf>
    <xf numFmtId="0" fontId="4" fillId="0" borderId="0" xfId="50" applyFont="1" applyBorder="1">
      <alignment/>
      <protection/>
    </xf>
    <xf numFmtId="0" fontId="4" fillId="0" borderId="12" xfId="50" applyFont="1" applyFill="1" applyBorder="1">
      <alignment/>
      <protection/>
    </xf>
    <xf numFmtId="0" fontId="4" fillId="0" borderId="13" xfId="50" applyFont="1" applyFill="1" applyBorder="1">
      <alignment/>
      <protection/>
    </xf>
    <xf numFmtId="0" fontId="4" fillId="0" borderId="13" xfId="50" applyFont="1" applyBorder="1">
      <alignment/>
      <protection/>
    </xf>
    <xf numFmtId="17" fontId="4" fillId="0" borderId="13" xfId="50" applyNumberFormat="1" applyFont="1" applyBorder="1">
      <alignment/>
      <protection/>
    </xf>
    <xf numFmtId="0" fontId="4" fillId="0" borderId="13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5" fillId="0" borderId="15" xfId="50" applyFont="1" applyBorder="1" applyAlignment="1">
      <alignment horizontal="center"/>
      <protection/>
    </xf>
    <xf numFmtId="0" fontId="5" fillId="0" borderId="14" xfId="50" applyFont="1" applyBorder="1" applyAlignment="1">
      <alignment horizontal="center"/>
      <protection/>
    </xf>
    <xf numFmtId="0" fontId="5" fillId="0" borderId="16" xfId="50" applyFont="1" applyBorder="1">
      <alignment/>
      <protection/>
    </xf>
    <xf numFmtId="0" fontId="5" fillId="0" borderId="17" xfId="50" applyFont="1" applyBorder="1">
      <alignment/>
      <protection/>
    </xf>
    <xf numFmtId="0" fontId="5" fillId="0" borderId="17" xfId="50" applyFont="1" applyBorder="1" applyAlignment="1">
      <alignment horizontal="center"/>
      <protection/>
    </xf>
    <xf numFmtId="4" fontId="4" fillId="0" borderId="18" xfId="50" applyNumberFormat="1" applyFont="1" applyBorder="1" applyAlignment="1">
      <alignment horizontal="center"/>
      <protection/>
    </xf>
    <xf numFmtId="4" fontId="4" fillId="0" borderId="18" xfId="50" applyNumberFormat="1" applyFont="1" applyBorder="1">
      <alignment/>
      <protection/>
    </xf>
    <xf numFmtId="4" fontId="4" fillId="0" borderId="18" xfId="50" applyNumberFormat="1" applyFont="1" applyFill="1" applyBorder="1">
      <alignment/>
      <protection/>
    </xf>
    <xf numFmtId="0" fontId="4" fillId="0" borderId="0" xfId="50" applyFont="1" applyBorder="1" applyAlignment="1">
      <alignment horizontal="left"/>
      <protection/>
    </xf>
    <xf numFmtId="4" fontId="4" fillId="0" borderId="0" xfId="50" applyNumberFormat="1" applyFont="1" applyBorder="1" applyAlignment="1">
      <alignment horizontal="center"/>
      <protection/>
    </xf>
    <xf numFmtId="3" fontId="4" fillId="0" borderId="0" xfId="50" applyNumberFormat="1" applyFont="1" applyBorder="1">
      <alignment/>
      <protection/>
    </xf>
    <xf numFmtId="4" fontId="4" fillId="0" borderId="0" xfId="50" applyNumberFormat="1" applyFont="1" applyFill="1" applyBorder="1" applyAlignment="1">
      <alignment horizontal="center"/>
      <protection/>
    </xf>
    <xf numFmtId="4" fontId="4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3" fontId="4" fillId="0" borderId="18" xfId="50" applyNumberFormat="1" applyFont="1" applyBorder="1">
      <alignment/>
      <protection/>
    </xf>
    <xf numFmtId="4" fontId="4" fillId="0" borderId="0" xfId="50" applyNumberFormat="1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0" xfId="50">
      <alignment/>
      <protection/>
    </xf>
    <xf numFmtId="0" fontId="7" fillId="0" borderId="0" xfId="50" applyFont="1">
      <alignment/>
      <protection/>
    </xf>
    <xf numFmtId="0" fontId="10" fillId="0" borderId="19" xfId="50" applyFont="1" applyFill="1" applyBorder="1">
      <alignment/>
      <protection/>
    </xf>
    <xf numFmtId="0" fontId="10" fillId="0" borderId="12" xfId="50" applyFont="1" applyFill="1" applyBorder="1">
      <alignment/>
      <protection/>
    </xf>
    <xf numFmtId="0" fontId="10" fillId="0" borderId="0" xfId="50" applyFont="1" applyBorder="1">
      <alignment/>
      <protection/>
    </xf>
    <xf numFmtId="0" fontId="10" fillId="0" borderId="0" xfId="50" applyFont="1" applyFill="1" applyBorder="1" applyAlignment="1">
      <alignment horizontal="left"/>
      <protection/>
    </xf>
    <xf numFmtId="0" fontId="4" fillId="0" borderId="20" xfId="50" applyFont="1" applyBorder="1">
      <alignment/>
      <protection/>
    </xf>
    <xf numFmtId="0" fontId="4" fillId="33" borderId="0" xfId="50" applyFont="1" applyFill="1" applyBorder="1">
      <alignment/>
      <protection/>
    </xf>
    <xf numFmtId="0" fontId="4" fillId="0" borderId="0" xfId="50" applyFont="1" applyFill="1" applyBorder="1" applyAlignment="1">
      <alignment horizontal="left"/>
      <protection/>
    </xf>
    <xf numFmtId="0" fontId="4" fillId="0" borderId="17" xfId="50" applyFont="1" applyBorder="1">
      <alignment/>
      <protection/>
    </xf>
    <xf numFmtId="0" fontId="5" fillId="0" borderId="21" xfId="50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22" xfId="0" applyFont="1" applyBorder="1" applyAlignment="1">
      <alignment/>
    </xf>
    <xf numFmtId="0" fontId="58" fillId="0" borderId="23" xfId="0" applyFont="1" applyBorder="1" applyAlignment="1">
      <alignment/>
    </xf>
    <xf numFmtId="0" fontId="57" fillId="0" borderId="11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58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8" fillId="0" borderId="15" xfId="0" applyFont="1" applyBorder="1" applyAlignment="1">
      <alignment/>
    </xf>
    <xf numFmtId="0" fontId="58" fillId="0" borderId="19" xfId="0" applyFont="1" applyBorder="1" applyAlignment="1">
      <alignment horizontal="center"/>
    </xf>
    <xf numFmtId="0" fontId="57" fillId="0" borderId="19" xfId="0" applyFont="1" applyBorder="1" applyAlignment="1">
      <alignment/>
    </xf>
    <xf numFmtId="0" fontId="59" fillId="0" borderId="19" xfId="0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9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0" fillId="0" borderId="17" xfId="0" applyFont="1" applyBorder="1" applyAlignment="1">
      <alignment/>
    </xf>
    <xf numFmtId="0" fontId="10" fillId="0" borderId="13" xfId="50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4" fontId="4" fillId="0" borderId="14" xfId="50" applyNumberFormat="1" applyFont="1" applyBorder="1" applyAlignment="1">
      <alignment horizontal="center"/>
      <protection/>
    </xf>
    <xf numFmtId="0" fontId="4" fillId="0" borderId="14" xfId="50" applyFont="1" applyBorder="1" applyAlignment="1">
      <alignment horizontal="center"/>
      <protection/>
    </xf>
    <xf numFmtId="0" fontId="4" fillId="0" borderId="15" xfId="50" applyFont="1" applyBorder="1" applyAlignment="1">
      <alignment horizontal="left"/>
      <protection/>
    </xf>
    <xf numFmtId="4" fontId="4" fillId="0" borderId="15" xfId="50" applyNumberFormat="1" applyFont="1" applyBorder="1" applyAlignment="1">
      <alignment horizontal="right"/>
      <protection/>
    </xf>
    <xf numFmtId="187" fontId="4" fillId="0" borderId="15" xfId="50" applyNumberFormat="1" applyFont="1" applyBorder="1">
      <alignment/>
      <protection/>
    </xf>
    <xf numFmtId="0" fontId="4" fillId="0" borderId="14" xfId="50" applyFont="1" applyBorder="1" applyAlignment="1">
      <alignment horizontal="left"/>
      <protection/>
    </xf>
    <xf numFmtId="4" fontId="4" fillId="0" borderId="15" xfId="50" applyNumberFormat="1" applyFont="1" applyBorder="1" applyAlignment="1">
      <alignment horizontal="center"/>
      <protection/>
    </xf>
    <xf numFmtId="4" fontId="4" fillId="0" borderId="15" xfId="50" applyNumberFormat="1" applyFont="1" applyBorder="1">
      <alignment/>
      <protection/>
    </xf>
    <xf numFmtId="178" fontId="4" fillId="0" borderId="14" xfId="50" applyNumberFormat="1" applyFont="1" applyBorder="1" applyAlignment="1">
      <alignment horizontal="center"/>
      <protection/>
    </xf>
    <xf numFmtId="187" fontId="4" fillId="0" borderId="15" xfId="50" applyNumberFormat="1" applyFont="1" applyFill="1" applyBorder="1">
      <alignment/>
      <protection/>
    </xf>
    <xf numFmtId="1" fontId="5" fillId="0" borderId="14" xfId="50" applyNumberFormat="1" applyFont="1" applyBorder="1" applyAlignment="1">
      <alignment horizontal="center"/>
      <protection/>
    </xf>
    <xf numFmtId="4" fontId="5" fillId="0" borderId="15" xfId="50" applyNumberFormat="1" applyFont="1" applyBorder="1">
      <alignment/>
      <protection/>
    </xf>
    <xf numFmtId="187" fontId="4" fillId="0" borderId="15" xfId="0" applyNumberFormat="1" applyFont="1" applyFill="1" applyBorder="1" applyAlignment="1">
      <alignment/>
    </xf>
    <xf numFmtId="178" fontId="5" fillId="0" borderId="14" xfId="50" applyNumberFormat="1" applyFont="1" applyBorder="1" applyAlignment="1">
      <alignment horizontal="center"/>
      <protection/>
    </xf>
    <xf numFmtId="0" fontId="4" fillId="0" borderId="15" xfId="0" applyFont="1" applyBorder="1" applyAlignment="1">
      <alignment horizontal="left"/>
    </xf>
    <xf numFmtId="4" fontId="5" fillId="0" borderId="24" xfId="50" applyNumberFormat="1" applyFont="1" applyBorder="1" applyAlignment="1">
      <alignment horizontal="right"/>
      <protection/>
    </xf>
    <xf numFmtId="0" fontId="4" fillId="0" borderId="25" xfId="50" applyFont="1" applyBorder="1" applyAlignment="1">
      <alignment horizontal="left"/>
      <protection/>
    </xf>
    <xf numFmtId="0" fontId="15" fillId="0" borderId="14" xfId="50" applyFont="1" applyBorder="1">
      <alignment/>
      <protection/>
    </xf>
    <xf numFmtId="0" fontId="15" fillId="0" borderId="15" xfId="50" applyFont="1" applyBorder="1">
      <alignment/>
      <protection/>
    </xf>
    <xf numFmtId="0" fontId="16" fillId="0" borderId="0" xfId="50" applyFont="1" applyFill="1" applyBorder="1">
      <alignment/>
      <protection/>
    </xf>
    <xf numFmtId="0" fontId="16" fillId="0" borderId="0" xfId="50" applyFont="1" applyBorder="1">
      <alignment/>
      <protection/>
    </xf>
    <xf numFmtId="14" fontId="16" fillId="0" borderId="0" xfId="50" applyNumberFormat="1" applyFont="1" applyFill="1" applyBorder="1">
      <alignment/>
      <protection/>
    </xf>
    <xf numFmtId="0" fontId="16" fillId="0" borderId="13" xfId="50" applyFont="1" applyFill="1" applyBorder="1" applyAlignment="1">
      <alignment horizontal="right"/>
      <protection/>
    </xf>
    <xf numFmtId="0" fontId="16" fillId="0" borderId="13" xfId="50" applyFont="1" applyFill="1" applyBorder="1" applyAlignment="1">
      <alignment horizontal="left"/>
      <protection/>
    </xf>
    <xf numFmtId="2" fontId="4" fillId="0" borderId="15" xfId="50" applyNumberFormat="1" applyFont="1" applyBorder="1" applyAlignment="1">
      <alignment horizontal="right"/>
      <protection/>
    </xf>
    <xf numFmtId="4" fontId="5" fillId="0" borderId="15" xfId="50" applyNumberFormat="1" applyFont="1" applyBorder="1" applyAlignment="1">
      <alignment horizontal="right"/>
      <protection/>
    </xf>
    <xf numFmtId="0" fontId="4" fillId="0" borderId="21" xfId="50" applyFont="1" applyBorder="1">
      <alignment/>
      <protection/>
    </xf>
    <xf numFmtId="187" fontId="4" fillId="0" borderId="15" xfId="50" applyNumberFormat="1" applyFont="1" applyBorder="1" applyAlignment="1">
      <alignment horizontal="right"/>
      <protection/>
    </xf>
    <xf numFmtId="4" fontId="4" fillId="0" borderId="15" xfId="50" applyNumberFormat="1" applyFont="1" applyBorder="1" applyAlignment="1" quotePrefix="1">
      <alignment horizontal="right"/>
      <protection/>
    </xf>
    <xf numFmtId="9" fontId="4" fillId="0" borderId="15" xfId="52" applyFont="1" applyBorder="1" applyAlignment="1">
      <alignment horizontal="left"/>
    </xf>
    <xf numFmtId="0" fontId="4" fillId="0" borderId="19" xfId="50" applyFont="1" applyBorder="1" applyAlignment="1">
      <alignment horizontal="left"/>
      <protection/>
    </xf>
    <xf numFmtId="187" fontId="4" fillId="0" borderId="14" xfId="50" applyNumberFormat="1" applyFont="1" applyFill="1" applyBorder="1" applyAlignment="1">
      <alignment horizontal="right"/>
      <protection/>
    </xf>
    <xf numFmtId="2" fontId="4" fillId="0" borderId="14" xfId="50" applyNumberFormat="1" applyFont="1" applyBorder="1" applyAlignment="1">
      <alignment horizontal="center"/>
      <protection/>
    </xf>
    <xf numFmtId="1" fontId="5" fillId="0" borderId="19" xfId="50" applyNumberFormat="1" applyFont="1" applyBorder="1" applyAlignment="1">
      <alignment horizontal="center"/>
      <protection/>
    </xf>
    <xf numFmtId="0" fontId="5" fillId="0" borderId="19" xfId="50" applyFont="1" applyBorder="1" applyAlignment="1">
      <alignment horizontal="center"/>
      <protection/>
    </xf>
    <xf numFmtId="178" fontId="4" fillId="0" borderId="19" xfId="50" applyNumberFormat="1" applyFont="1" applyBorder="1" applyAlignment="1">
      <alignment horizontal="center"/>
      <protection/>
    </xf>
    <xf numFmtId="187" fontId="4" fillId="0" borderId="14" xfId="50" applyNumberFormat="1" applyFont="1" applyBorder="1">
      <alignment/>
      <protection/>
    </xf>
    <xf numFmtId="4" fontId="4" fillId="0" borderId="19" xfId="50" applyNumberFormat="1" applyFont="1" applyBorder="1" applyAlignment="1">
      <alignment horizontal="center"/>
      <protection/>
    </xf>
    <xf numFmtId="4" fontId="4" fillId="0" borderId="19" xfId="50" applyNumberFormat="1" applyFont="1" applyBorder="1" applyAlignment="1">
      <alignment horizontal="right"/>
      <protection/>
    </xf>
    <xf numFmtId="187" fontId="4" fillId="0" borderId="19" xfId="50" applyNumberFormat="1" applyFont="1" applyFill="1" applyBorder="1" applyAlignment="1">
      <alignment horizontal="right"/>
      <protection/>
    </xf>
    <xf numFmtId="187" fontId="4" fillId="0" borderId="19" xfId="50" applyNumberFormat="1" applyFont="1" applyBorder="1">
      <alignment/>
      <protection/>
    </xf>
    <xf numFmtId="178" fontId="5" fillId="0" borderId="19" xfId="50" applyNumberFormat="1" applyFont="1" applyBorder="1" applyAlignment="1">
      <alignment horizontal="center"/>
      <protection/>
    </xf>
    <xf numFmtId="4" fontId="5" fillId="0" borderId="14" xfId="50" applyNumberFormat="1" applyFont="1" applyBorder="1" applyAlignment="1">
      <alignment horizontal="right"/>
      <protection/>
    </xf>
    <xf numFmtId="4" fontId="4" fillId="0" borderId="14" xfId="50" applyNumberFormat="1" applyFont="1" applyBorder="1">
      <alignment/>
      <protection/>
    </xf>
    <xf numFmtId="1" fontId="4" fillId="0" borderId="14" xfId="50" applyNumberFormat="1" applyFont="1" applyBorder="1" applyAlignment="1">
      <alignment horizontal="center"/>
      <protection/>
    </xf>
    <xf numFmtId="1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4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87" fontId="4" fillId="0" borderId="15" xfId="0" applyNumberFormat="1" applyFont="1" applyFill="1" applyBorder="1" applyAlignment="1">
      <alignment horizontal="right"/>
    </xf>
    <xf numFmtId="187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6" xfId="50" applyFont="1" applyBorder="1" applyAlignment="1">
      <alignment horizontal="left"/>
      <protection/>
    </xf>
    <xf numFmtId="0" fontId="4" fillId="0" borderId="27" xfId="50" applyFont="1" applyBorder="1" applyAlignment="1">
      <alignment horizontal="left"/>
      <protection/>
    </xf>
    <xf numFmtId="4" fontId="4" fillId="0" borderId="27" xfId="50" applyNumberFormat="1" applyFont="1" applyBorder="1" applyAlignment="1">
      <alignment horizontal="center"/>
      <protection/>
    </xf>
    <xf numFmtId="3" fontId="4" fillId="0" borderId="27" xfId="50" applyNumberFormat="1" applyFont="1" applyBorder="1">
      <alignment/>
      <protection/>
    </xf>
    <xf numFmtId="4" fontId="4" fillId="0" borderId="27" xfId="50" applyNumberFormat="1" applyFont="1" applyFill="1" applyBorder="1" applyAlignment="1">
      <alignment horizontal="center"/>
      <protection/>
    </xf>
    <xf numFmtId="4" fontId="4" fillId="0" borderId="27" xfId="50" applyNumberFormat="1" applyFont="1" applyBorder="1">
      <alignment/>
      <protection/>
    </xf>
    <xf numFmtId="4" fontId="4" fillId="0" borderId="27" xfId="50" applyNumberFormat="1" applyFont="1" applyFill="1" applyBorder="1">
      <alignment/>
      <protection/>
    </xf>
    <xf numFmtId="0" fontId="4" fillId="0" borderId="28" xfId="50" applyFont="1" applyBorder="1">
      <alignment/>
      <protection/>
    </xf>
    <xf numFmtId="0" fontId="4" fillId="0" borderId="29" xfId="50" applyFont="1" applyBorder="1" applyAlignment="1">
      <alignment horizontal="left"/>
      <protection/>
    </xf>
    <xf numFmtId="0" fontId="4" fillId="0" borderId="30" xfId="50" applyFont="1" applyBorder="1">
      <alignment/>
      <protection/>
    </xf>
    <xf numFmtId="0" fontId="4" fillId="0" borderId="29" xfId="50" applyFont="1" applyBorder="1" applyAlignment="1">
      <alignment horizontal="center"/>
      <protection/>
    </xf>
    <xf numFmtId="0" fontId="4" fillId="0" borderId="31" xfId="50" applyFont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" fillId="0" borderId="16" xfId="50" applyFont="1" applyBorder="1" applyAlignment="1">
      <alignment horizontal="left"/>
      <protection/>
    </xf>
    <xf numFmtId="178" fontId="4" fillId="0" borderId="16" xfId="50" applyNumberFormat="1" applyFont="1" applyBorder="1" applyAlignment="1">
      <alignment horizontal="center"/>
      <protection/>
    </xf>
    <xf numFmtId="4" fontId="4" fillId="0" borderId="17" xfId="50" applyNumberFormat="1" applyFont="1" applyBorder="1" applyAlignment="1">
      <alignment horizontal="center"/>
      <protection/>
    </xf>
    <xf numFmtId="4" fontId="4" fillId="0" borderId="17" xfId="50" applyNumberFormat="1" applyFont="1" applyBorder="1">
      <alignment/>
      <protection/>
    </xf>
    <xf numFmtId="49" fontId="4" fillId="0" borderId="0" xfId="50" applyNumberFormat="1" applyFont="1" applyAlignment="1">
      <alignment horizontal="center"/>
      <protection/>
    </xf>
    <xf numFmtId="4" fontId="58" fillId="0" borderId="14" xfId="50" applyNumberFormat="1" applyFont="1" applyBorder="1" applyAlignment="1">
      <alignment horizontal="center"/>
      <protection/>
    </xf>
    <xf numFmtId="4" fontId="58" fillId="0" borderId="15" xfId="50" applyNumberFormat="1" applyFont="1" applyBorder="1">
      <alignment/>
      <protection/>
    </xf>
    <xf numFmtId="0" fontId="58" fillId="0" borderId="15" xfId="50" applyFont="1" applyBorder="1" applyAlignment="1">
      <alignment horizontal="left"/>
      <protection/>
    </xf>
    <xf numFmtId="187" fontId="58" fillId="0" borderId="15" xfId="50" applyNumberFormat="1" applyFont="1" applyBorder="1">
      <alignment/>
      <protection/>
    </xf>
    <xf numFmtId="4" fontId="58" fillId="0" borderId="15" xfId="50" applyNumberFormat="1" applyFont="1" applyBorder="1" applyAlignment="1">
      <alignment horizontal="right"/>
      <protection/>
    </xf>
    <xf numFmtId="0" fontId="58" fillId="0" borderId="14" xfId="50" applyFont="1" applyBorder="1">
      <alignment/>
      <protection/>
    </xf>
    <xf numFmtId="0" fontId="58" fillId="0" borderId="19" xfId="50" applyFont="1" applyBorder="1" applyAlignment="1">
      <alignment horizontal="left"/>
      <protection/>
    </xf>
    <xf numFmtId="187" fontId="58" fillId="0" borderId="14" xfId="50" applyNumberFormat="1" applyFont="1" applyFill="1" applyBorder="1" applyAlignment="1">
      <alignment horizontal="right"/>
      <protection/>
    </xf>
    <xf numFmtId="178" fontId="58" fillId="0" borderId="19" xfId="50" applyNumberFormat="1" applyFont="1" applyBorder="1" applyAlignment="1">
      <alignment horizontal="center"/>
      <protection/>
    </xf>
    <xf numFmtId="1" fontId="58" fillId="0" borderId="19" xfId="50" applyNumberFormat="1" applyFont="1" applyBorder="1" applyAlignment="1">
      <alignment horizontal="center"/>
      <protection/>
    </xf>
    <xf numFmtId="187" fontId="58" fillId="0" borderId="14" xfId="50" applyNumberFormat="1" applyFont="1" applyBorder="1">
      <alignment/>
      <protection/>
    </xf>
    <xf numFmtId="4" fontId="58" fillId="0" borderId="19" xfId="50" applyNumberFormat="1" applyFont="1" applyBorder="1" applyAlignment="1">
      <alignment horizontal="center"/>
      <protection/>
    </xf>
    <xf numFmtId="4" fontId="58" fillId="0" borderId="19" xfId="50" applyNumberFormat="1" applyFont="1" applyBorder="1" applyAlignment="1">
      <alignment horizontal="right"/>
      <protection/>
    </xf>
    <xf numFmtId="187" fontId="58" fillId="0" borderId="19" xfId="50" applyNumberFormat="1" applyFont="1" applyFill="1" applyBorder="1" applyAlignment="1">
      <alignment horizontal="right"/>
      <protection/>
    </xf>
    <xf numFmtId="187" fontId="58" fillId="0" borderId="19" xfId="50" applyNumberFormat="1" applyFont="1" applyBorder="1">
      <alignment/>
      <protection/>
    </xf>
    <xf numFmtId="4" fontId="58" fillId="0" borderId="14" xfId="50" applyNumberFormat="1" applyFont="1" applyBorder="1" applyAlignment="1">
      <alignment horizontal="right"/>
      <protection/>
    </xf>
    <xf numFmtId="178" fontId="58" fillId="0" borderId="14" xfId="50" applyNumberFormat="1" applyFont="1" applyBorder="1" applyAlignment="1">
      <alignment horizontal="center"/>
      <protection/>
    </xf>
    <xf numFmtId="0" fontId="58" fillId="0" borderId="14" xfId="50" applyFont="1" applyBorder="1" applyAlignment="1">
      <alignment horizontal="left"/>
      <protection/>
    </xf>
    <xf numFmtId="4" fontId="58" fillId="0" borderId="15" xfId="50" applyNumberFormat="1" applyFont="1" applyBorder="1" applyAlignment="1">
      <alignment horizontal="center"/>
      <protection/>
    </xf>
    <xf numFmtId="187" fontId="58" fillId="0" borderId="15" xfId="50" applyNumberFormat="1" applyFont="1" applyFill="1" applyBorder="1">
      <alignment/>
      <protection/>
    </xf>
    <xf numFmtId="4" fontId="58" fillId="0" borderId="14" xfId="50" applyNumberFormat="1" applyFont="1" applyBorder="1">
      <alignment/>
      <protection/>
    </xf>
    <xf numFmtId="4" fontId="57" fillId="0" borderId="15" xfId="50" applyNumberFormat="1" applyFont="1" applyBorder="1">
      <alignment/>
      <protection/>
    </xf>
    <xf numFmtId="4" fontId="58" fillId="0" borderId="17" xfId="50" applyNumberFormat="1" applyFont="1" applyBorder="1">
      <alignment/>
      <protection/>
    </xf>
    <xf numFmtId="187" fontId="58" fillId="0" borderId="17" xfId="50" applyNumberFormat="1" applyFont="1" applyFill="1" applyBorder="1">
      <alignment/>
      <protection/>
    </xf>
    <xf numFmtId="187" fontId="58" fillId="0" borderId="17" xfId="50" applyNumberFormat="1" applyFont="1" applyBorder="1">
      <alignment/>
      <protection/>
    </xf>
    <xf numFmtId="0" fontId="58" fillId="0" borderId="16" xfId="50" applyFont="1" applyBorder="1">
      <alignment/>
      <protection/>
    </xf>
    <xf numFmtId="187" fontId="58" fillId="0" borderId="14" xfId="50" applyNumberFormat="1" applyFont="1" applyFill="1" applyBorder="1">
      <alignment/>
      <protection/>
    </xf>
    <xf numFmtId="4" fontId="57" fillId="0" borderId="15" xfId="50" applyNumberFormat="1" applyFont="1" applyBorder="1" applyAlignment="1">
      <alignment horizontal="center"/>
      <protection/>
    </xf>
    <xf numFmtId="187" fontId="57" fillId="0" borderId="15" xfId="50" applyNumberFormat="1" applyFont="1" applyFill="1" applyBorder="1">
      <alignment/>
      <protection/>
    </xf>
    <xf numFmtId="187" fontId="57" fillId="0" borderId="15" xfId="50" applyNumberFormat="1" applyFont="1" applyBorder="1">
      <alignment/>
      <protection/>
    </xf>
    <xf numFmtId="178" fontId="58" fillId="0" borderId="33" xfId="50" applyNumberFormat="1" applyFont="1" applyBorder="1" applyAlignment="1">
      <alignment horizontal="center"/>
      <protection/>
    </xf>
    <xf numFmtId="4" fontId="58" fillId="0" borderId="25" xfId="50" applyNumberFormat="1" applyFont="1" applyBorder="1" applyAlignment="1">
      <alignment horizontal="center"/>
      <protection/>
    </xf>
    <xf numFmtId="4" fontId="58" fillId="0" borderId="25" xfId="50" applyNumberFormat="1" applyFont="1" applyBorder="1">
      <alignment/>
      <protection/>
    </xf>
    <xf numFmtId="187" fontId="58" fillId="0" borderId="25" xfId="50" applyNumberFormat="1" applyFont="1" applyFill="1" applyBorder="1">
      <alignment/>
      <protection/>
    </xf>
    <xf numFmtId="187" fontId="58" fillId="0" borderId="34" xfId="50" applyNumberFormat="1" applyFont="1" applyBorder="1">
      <alignment/>
      <protection/>
    </xf>
    <xf numFmtId="0" fontId="58" fillId="0" borderId="35" xfId="50" applyFont="1" applyBorder="1">
      <alignment/>
      <protection/>
    </xf>
    <xf numFmtId="178" fontId="58" fillId="0" borderId="0" xfId="50" applyNumberFormat="1" applyFont="1" applyBorder="1" applyAlignment="1">
      <alignment horizontal="center"/>
      <protection/>
    </xf>
    <xf numFmtId="0" fontId="58" fillId="0" borderId="0" xfId="50" applyFont="1" applyBorder="1" applyAlignment="1">
      <alignment horizontal="left"/>
      <protection/>
    </xf>
    <xf numFmtId="4" fontId="58" fillId="0" borderId="0" xfId="50" applyNumberFormat="1" applyFont="1" applyBorder="1" applyAlignment="1">
      <alignment horizontal="center"/>
      <protection/>
    </xf>
    <xf numFmtId="4" fontId="58" fillId="0" borderId="0" xfId="50" applyNumberFormat="1" applyFont="1" applyBorder="1">
      <alignment/>
      <protection/>
    </xf>
    <xf numFmtId="4" fontId="58" fillId="0" borderId="0" xfId="50" applyNumberFormat="1" applyFont="1" applyFill="1" applyBorder="1">
      <alignment/>
      <protection/>
    </xf>
    <xf numFmtId="0" fontId="58" fillId="0" borderId="0" xfId="50" applyFont="1">
      <alignment/>
      <protection/>
    </xf>
    <xf numFmtId="4" fontId="4" fillId="0" borderId="0" xfId="50" applyNumberFormat="1" applyFont="1" applyBorder="1" applyAlignment="1">
      <alignment horizontal="right"/>
      <protection/>
    </xf>
    <xf numFmtId="0" fontId="57" fillId="0" borderId="0" xfId="50" applyNumberFormat="1" applyFont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4" fillId="0" borderId="17" xfId="50" applyFont="1" applyBorder="1" applyAlignment="1">
      <alignment horizontal="left"/>
      <protection/>
    </xf>
    <xf numFmtId="187" fontId="4" fillId="0" borderId="17" xfId="50" applyNumberFormat="1" applyFont="1" applyFill="1" applyBorder="1">
      <alignment/>
      <protection/>
    </xf>
    <xf numFmtId="187" fontId="4" fillId="0" borderId="17" xfId="50" applyNumberFormat="1" applyFont="1" applyBorder="1">
      <alignment/>
      <protection/>
    </xf>
    <xf numFmtId="0" fontId="4" fillId="0" borderId="16" xfId="50" applyFont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4" fontId="5" fillId="0" borderId="14" xfId="0" applyNumberFormat="1" applyFont="1" applyBorder="1" applyAlignment="1">
      <alignment/>
    </xf>
    <xf numFmtId="219" fontId="5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16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10" fillId="0" borderId="0" xfId="50" applyFont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/>
      <protection/>
    </xf>
    <xf numFmtId="15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cubadora Orçamento e Cronogram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tabSelected="1" zoomScale="75" zoomScaleNormal="75" zoomScalePageLayoutView="0" workbookViewId="0" topLeftCell="A1">
      <selection activeCell="C2" sqref="C2:E3"/>
    </sheetView>
  </sheetViews>
  <sheetFormatPr defaultColWidth="11.421875" defaultRowHeight="12.75"/>
  <cols>
    <col min="1" max="1" width="8.8515625" style="33" customWidth="1"/>
    <col min="2" max="2" width="101.8515625" style="33" customWidth="1"/>
    <col min="3" max="3" width="7.140625" style="33" customWidth="1"/>
    <col min="4" max="7" width="12.7109375" style="33" customWidth="1"/>
    <col min="8" max="8" width="14.57421875" style="35" customWidth="1"/>
    <col min="9" max="9" width="33.57421875" style="35" customWidth="1"/>
    <col min="10" max="16384" width="11.421875" style="35" customWidth="1"/>
  </cols>
  <sheetData>
    <row r="1" spans="1:8" s="6" customFormat="1" ht="12.75">
      <c r="A1" s="3"/>
      <c r="B1" s="4"/>
      <c r="C1" s="5"/>
      <c r="D1" s="5"/>
      <c r="E1" s="5"/>
      <c r="F1" s="5"/>
      <c r="G1" s="4"/>
      <c r="H1" s="41"/>
    </row>
    <row r="2" spans="1:8" s="6" customFormat="1" ht="14.25">
      <c r="A2" s="37" t="s">
        <v>143</v>
      </c>
      <c r="B2" s="7"/>
      <c r="C2" s="236" t="s">
        <v>26</v>
      </c>
      <c r="D2" s="236"/>
      <c r="E2" s="236"/>
      <c r="F2" s="8"/>
      <c r="G2" s="42"/>
      <c r="H2" s="15"/>
    </row>
    <row r="3" spans="1:8" s="6" customFormat="1" ht="14.25">
      <c r="A3" s="37" t="s">
        <v>144</v>
      </c>
      <c r="B3" s="7"/>
      <c r="C3" s="237"/>
      <c r="D3" s="236"/>
      <c r="E3" s="236"/>
      <c r="F3" s="8"/>
      <c r="G3" s="43"/>
      <c r="H3" s="15"/>
    </row>
    <row r="4" spans="1:8" s="6" customFormat="1" ht="12.75">
      <c r="A4" s="9"/>
      <c r="B4" s="10"/>
      <c r="C4" s="11"/>
      <c r="D4" s="11"/>
      <c r="E4" s="11"/>
      <c r="F4" s="12"/>
      <c r="G4" s="13"/>
      <c r="H4" s="44"/>
    </row>
    <row r="5" spans="1:8" s="6" customFormat="1" ht="15">
      <c r="A5" s="37" t="s">
        <v>145</v>
      </c>
      <c r="B5" s="110"/>
      <c r="C5" s="39" t="s">
        <v>208</v>
      </c>
      <c r="D5" s="111"/>
      <c r="E5" s="8"/>
      <c r="F5" s="8"/>
      <c r="G5" s="7"/>
      <c r="H5" s="41"/>
    </row>
    <row r="6" spans="1:8" s="6" customFormat="1" ht="15">
      <c r="A6" s="37" t="s">
        <v>121</v>
      </c>
      <c r="B6" s="110"/>
      <c r="C6" s="40" t="s">
        <v>142</v>
      </c>
      <c r="D6" s="112"/>
      <c r="E6" s="7"/>
      <c r="F6" s="7"/>
      <c r="G6" s="7"/>
      <c r="H6" s="15"/>
    </row>
    <row r="7" spans="1:8" s="6" customFormat="1" ht="15">
      <c r="A7" s="38" t="s">
        <v>146</v>
      </c>
      <c r="B7" s="113"/>
      <c r="C7" s="77" t="s">
        <v>148</v>
      </c>
      <c r="D7" s="114"/>
      <c r="E7" s="13"/>
      <c r="F7" s="13"/>
      <c r="G7" s="13"/>
      <c r="H7" s="44"/>
    </row>
    <row r="8" spans="1:8" s="6" customFormat="1" ht="12.75" customHeight="1">
      <c r="A8" s="14"/>
      <c r="B8" s="15"/>
      <c r="C8" s="15"/>
      <c r="D8" s="15"/>
      <c r="E8" s="16" t="s">
        <v>27</v>
      </c>
      <c r="F8" s="16" t="s">
        <v>28</v>
      </c>
      <c r="G8" s="16" t="s">
        <v>29</v>
      </c>
      <c r="H8" s="45" t="s">
        <v>108</v>
      </c>
    </row>
    <row r="9" spans="1:8" s="6" customFormat="1" ht="12.75">
      <c r="A9" s="17" t="s">
        <v>30</v>
      </c>
      <c r="B9" s="16" t="s">
        <v>6</v>
      </c>
      <c r="C9" s="16" t="s">
        <v>31</v>
      </c>
      <c r="D9" s="16" t="s">
        <v>32</v>
      </c>
      <c r="E9" s="16" t="s">
        <v>33</v>
      </c>
      <c r="F9" s="16" t="s">
        <v>34</v>
      </c>
      <c r="G9" s="16" t="s">
        <v>3</v>
      </c>
      <c r="H9" s="17" t="s">
        <v>109</v>
      </c>
    </row>
    <row r="10" spans="1:8" s="6" customFormat="1" ht="12.75">
      <c r="A10" s="18"/>
      <c r="B10" s="19"/>
      <c r="C10" s="20"/>
      <c r="D10" s="20"/>
      <c r="E10" s="20" t="s">
        <v>35</v>
      </c>
      <c r="F10" s="20" t="s">
        <v>35</v>
      </c>
      <c r="G10" s="20" t="s">
        <v>35</v>
      </c>
      <c r="H10" s="46" t="s">
        <v>110</v>
      </c>
    </row>
    <row r="11" spans="1:8" s="6" customFormat="1" ht="12.75">
      <c r="A11" s="17" t="s">
        <v>36</v>
      </c>
      <c r="B11" s="16" t="s">
        <v>37</v>
      </c>
      <c r="C11" s="91"/>
      <c r="D11" s="115"/>
      <c r="E11" s="115"/>
      <c r="F11" s="98"/>
      <c r="G11" s="116">
        <f>SUM(F12:F15)</f>
        <v>1034.1318999999999</v>
      </c>
      <c r="H11" s="117"/>
    </row>
    <row r="12" spans="1:8" s="6" customFormat="1" ht="12.75">
      <c r="A12" s="92" t="s">
        <v>38</v>
      </c>
      <c r="B12" s="93" t="s">
        <v>119</v>
      </c>
      <c r="C12" s="91" t="s">
        <v>1</v>
      </c>
      <c r="D12" s="115">
        <v>2</v>
      </c>
      <c r="E12" s="118">
        <v>342.18</v>
      </c>
      <c r="F12" s="95">
        <f>D12*E12</f>
        <v>684.36</v>
      </c>
      <c r="G12" s="94"/>
      <c r="H12" s="92" t="s">
        <v>120</v>
      </c>
    </row>
    <row r="13" spans="1:8" s="6" customFormat="1" ht="12.75">
      <c r="A13" s="92" t="s">
        <v>39</v>
      </c>
      <c r="B13" s="93" t="s">
        <v>41</v>
      </c>
      <c r="C13" s="91" t="s">
        <v>1</v>
      </c>
      <c r="D13" s="94">
        <v>31.96</v>
      </c>
      <c r="E13" s="118">
        <v>3.98</v>
      </c>
      <c r="F13" s="95">
        <f>D13*E13</f>
        <v>127.2008</v>
      </c>
      <c r="G13" s="94"/>
      <c r="H13" s="92" t="s">
        <v>111</v>
      </c>
    </row>
    <row r="14" spans="1:8" s="6" customFormat="1" ht="12.75">
      <c r="A14" s="92" t="s">
        <v>40</v>
      </c>
      <c r="B14" s="93" t="s">
        <v>150</v>
      </c>
      <c r="C14" s="91" t="s">
        <v>0</v>
      </c>
      <c r="D14" s="119">
        <v>2.79</v>
      </c>
      <c r="E14" s="118">
        <v>30.09</v>
      </c>
      <c r="F14" s="95">
        <f>D14*E14</f>
        <v>83.9511</v>
      </c>
      <c r="G14" s="94"/>
      <c r="H14" s="92">
        <v>73481</v>
      </c>
    </row>
    <row r="15" spans="1:8" s="6" customFormat="1" ht="12.75">
      <c r="A15" s="92" t="s">
        <v>42</v>
      </c>
      <c r="B15" s="93" t="s">
        <v>123</v>
      </c>
      <c r="C15" s="91" t="s">
        <v>0</v>
      </c>
      <c r="D15" s="119">
        <v>9.56</v>
      </c>
      <c r="E15" s="118">
        <v>14.5</v>
      </c>
      <c r="F15" s="95">
        <f>D15*E15</f>
        <v>138.62</v>
      </c>
      <c r="G15" s="94"/>
      <c r="H15" s="92">
        <v>72920</v>
      </c>
    </row>
    <row r="16" spans="1:8" s="6" customFormat="1" ht="12.75">
      <c r="A16" s="92"/>
      <c r="B16" s="120"/>
      <c r="C16" s="91"/>
      <c r="D16" s="94"/>
      <c r="E16" s="118"/>
      <c r="F16" s="95"/>
      <c r="G16" s="94"/>
      <c r="H16" s="14"/>
    </row>
    <row r="17" spans="1:8" s="6" customFormat="1" ht="12.75" customHeight="1">
      <c r="A17" s="17" t="s">
        <v>43</v>
      </c>
      <c r="B17" s="16" t="s">
        <v>9</v>
      </c>
      <c r="C17" s="91"/>
      <c r="D17" s="94"/>
      <c r="E17" s="118"/>
      <c r="F17" s="95"/>
      <c r="G17" s="116">
        <f>SUM(F18:F20)</f>
        <v>2568.1586</v>
      </c>
      <c r="H17" s="14"/>
    </row>
    <row r="18" spans="1:8" s="6" customFormat="1" ht="12.75" customHeight="1">
      <c r="A18" s="92" t="s">
        <v>44</v>
      </c>
      <c r="B18" s="93" t="s">
        <v>152</v>
      </c>
      <c r="C18" s="91" t="s">
        <v>82</v>
      </c>
      <c r="D18" s="94">
        <v>0.39</v>
      </c>
      <c r="E18" s="118">
        <v>2082.57</v>
      </c>
      <c r="F18" s="95">
        <f>D18*E18</f>
        <v>812.2023</v>
      </c>
      <c r="G18" s="94"/>
      <c r="H18" s="92" t="s">
        <v>224</v>
      </c>
    </row>
    <row r="19" spans="1:8" s="6" customFormat="1" ht="12.75" customHeight="1">
      <c r="A19" s="92" t="s">
        <v>45</v>
      </c>
      <c r="B19" s="93" t="s">
        <v>153</v>
      </c>
      <c r="C19" s="91" t="s">
        <v>82</v>
      </c>
      <c r="D19" s="94">
        <v>0.83</v>
      </c>
      <c r="E19" s="118">
        <v>2082.57</v>
      </c>
      <c r="F19" s="95">
        <f>D19*E19</f>
        <v>1728.5331</v>
      </c>
      <c r="G19" s="94"/>
      <c r="H19" s="92" t="s">
        <v>224</v>
      </c>
    </row>
    <row r="20" spans="1:8" s="6" customFormat="1" ht="12.75" customHeight="1">
      <c r="A20" s="92" t="s">
        <v>151</v>
      </c>
      <c r="B20" s="121" t="s">
        <v>46</v>
      </c>
      <c r="C20" s="91" t="s">
        <v>1</v>
      </c>
      <c r="D20" s="94">
        <v>3.32</v>
      </c>
      <c r="E20" s="122">
        <v>8.26</v>
      </c>
      <c r="F20" s="95">
        <f>D20*E20</f>
        <v>27.423199999999998</v>
      </c>
      <c r="G20" s="94"/>
      <c r="H20" s="92" t="s">
        <v>124</v>
      </c>
    </row>
    <row r="21" spans="1:8" s="6" customFormat="1" ht="12.75">
      <c r="A21" s="123"/>
      <c r="B21" s="121"/>
      <c r="C21" s="91"/>
      <c r="D21" s="94"/>
      <c r="E21" s="122"/>
      <c r="F21" s="95"/>
      <c r="G21" s="94"/>
      <c r="H21" s="14"/>
    </row>
    <row r="22" spans="1:8" s="6" customFormat="1" ht="12.75">
      <c r="A22" s="124" t="s">
        <v>47</v>
      </c>
      <c r="B22" s="125" t="s">
        <v>10</v>
      </c>
      <c r="C22" s="91"/>
      <c r="D22" s="94"/>
      <c r="E22" s="122"/>
      <c r="F22" s="95"/>
      <c r="G22" s="116">
        <f>SUM(F23:F23)</f>
        <v>2584.3199999999997</v>
      </c>
      <c r="H22" s="14"/>
    </row>
    <row r="23" spans="1:8" s="6" customFormat="1" ht="12.75">
      <c r="A23" s="126" t="s">
        <v>48</v>
      </c>
      <c r="B23" s="121" t="s">
        <v>154</v>
      </c>
      <c r="C23" s="91" t="s">
        <v>0</v>
      </c>
      <c r="D23" s="94">
        <v>1.2</v>
      </c>
      <c r="E23" s="122">
        <f>2153.6</f>
        <v>2153.6</v>
      </c>
      <c r="F23" s="95">
        <f>D23*E23</f>
        <v>2584.3199999999997</v>
      </c>
      <c r="G23" s="94"/>
      <c r="H23" s="92" t="s">
        <v>155</v>
      </c>
    </row>
    <row r="24" spans="1:8" s="6" customFormat="1" ht="12.75">
      <c r="A24" s="171"/>
      <c r="B24" s="168"/>
      <c r="C24" s="162"/>
      <c r="D24" s="166"/>
      <c r="E24" s="169"/>
      <c r="F24" s="165"/>
      <c r="G24" s="166"/>
      <c r="H24" s="167"/>
    </row>
    <row r="25" spans="1:8" s="6" customFormat="1" ht="12.75">
      <c r="A25" s="124" t="s">
        <v>49</v>
      </c>
      <c r="B25" s="125" t="s">
        <v>209</v>
      </c>
      <c r="C25" s="91"/>
      <c r="D25" s="94"/>
      <c r="E25" s="122"/>
      <c r="F25" s="95"/>
      <c r="G25" s="116">
        <f>SUM(F26:F30)</f>
        <v>3808.5266</v>
      </c>
      <c r="H25" s="14"/>
    </row>
    <row r="26" spans="1:8" s="6" customFormat="1" ht="12.75">
      <c r="A26" s="126" t="s">
        <v>50</v>
      </c>
      <c r="B26" s="121" t="s">
        <v>156</v>
      </c>
      <c r="C26" s="91" t="s">
        <v>0</v>
      </c>
      <c r="D26" s="94">
        <v>0.38</v>
      </c>
      <c r="E26" s="122">
        <v>66.88</v>
      </c>
      <c r="F26" s="127">
        <f>D26*E26</f>
        <v>25.414399999999997</v>
      </c>
      <c r="G26" s="116"/>
      <c r="H26" s="92" t="s">
        <v>158</v>
      </c>
    </row>
    <row r="27" spans="1:8" s="6" customFormat="1" ht="12.75">
      <c r="A27" s="126" t="s">
        <v>83</v>
      </c>
      <c r="B27" s="121" t="s">
        <v>175</v>
      </c>
      <c r="C27" s="91" t="s">
        <v>1</v>
      </c>
      <c r="D27" s="94">
        <v>43.95</v>
      </c>
      <c r="E27" s="122">
        <v>48.92</v>
      </c>
      <c r="F27" s="127">
        <f>D27*E27</f>
        <v>2150.034</v>
      </c>
      <c r="G27" s="94"/>
      <c r="H27" s="92" t="s">
        <v>159</v>
      </c>
    </row>
    <row r="28" spans="1:8" s="6" customFormat="1" ht="12.75">
      <c r="A28" s="126" t="s">
        <v>118</v>
      </c>
      <c r="B28" s="121" t="s">
        <v>176</v>
      </c>
      <c r="C28" s="91" t="s">
        <v>1</v>
      </c>
      <c r="D28" s="94">
        <v>18.62</v>
      </c>
      <c r="E28" s="122">
        <v>32.61</v>
      </c>
      <c r="F28" s="127">
        <f>D28*E28</f>
        <v>607.1982</v>
      </c>
      <c r="G28" s="94"/>
      <c r="H28" s="92" t="s">
        <v>159</v>
      </c>
    </row>
    <row r="29" spans="1:8" s="6" customFormat="1" ht="12.75">
      <c r="A29" s="126" t="s">
        <v>157</v>
      </c>
      <c r="B29" s="121" t="s">
        <v>122</v>
      </c>
      <c r="C29" s="91" t="s">
        <v>0</v>
      </c>
      <c r="D29" s="94">
        <v>0.36</v>
      </c>
      <c r="E29" s="122">
        <v>1683</v>
      </c>
      <c r="F29" s="127">
        <f>D29*E29</f>
        <v>605.88</v>
      </c>
      <c r="G29" s="94"/>
      <c r="H29" s="92">
        <v>83901</v>
      </c>
    </row>
    <row r="30" spans="1:8" s="6" customFormat="1" ht="12.75">
      <c r="A30" s="126" t="s">
        <v>210</v>
      </c>
      <c r="B30" s="121" t="s">
        <v>211</v>
      </c>
      <c r="C30" s="91" t="s">
        <v>1</v>
      </c>
      <c r="D30" s="204">
        <v>1.68</v>
      </c>
      <c r="E30" s="130">
        <v>250</v>
      </c>
      <c r="F30" s="127">
        <f>D30*E30</f>
        <v>420</v>
      </c>
      <c r="G30" s="94"/>
      <c r="H30" s="92" t="s">
        <v>173</v>
      </c>
    </row>
    <row r="31" spans="1:8" s="6" customFormat="1" ht="12.75">
      <c r="A31" s="170"/>
      <c r="B31" s="168"/>
      <c r="C31" s="173"/>
      <c r="D31" s="174"/>
      <c r="E31" s="175"/>
      <c r="F31" s="176"/>
      <c r="G31" s="177"/>
      <c r="H31" s="167"/>
    </row>
    <row r="32" spans="1:8" s="6" customFormat="1" ht="12.75">
      <c r="A32" s="132" t="s">
        <v>51</v>
      </c>
      <c r="B32" s="125" t="s">
        <v>11</v>
      </c>
      <c r="C32" s="128"/>
      <c r="D32" s="129"/>
      <c r="E32" s="130"/>
      <c r="F32" s="131"/>
      <c r="G32" s="133">
        <f>SUM(F33:F36)</f>
        <v>3091.856</v>
      </c>
      <c r="H32" s="14"/>
    </row>
    <row r="33" spans="1:8" s="6" customFormat="1" ht="12.75">
      <c r="A33" s="99" t="s">
        <v>52</v>
      </c>
      <c r="B33" s="96" t="s">
        <v>125</v>
      </c>
      <c r="C33" s="97" t="s">
        <v>65</v>
      </c>
      <c r="D33" s="98">
        <v>2</v>
      </c>
      <c r="E33" s="100">
        <v>313.48</v>
      </c>
      <c r="F33" s="131">
        <f>D33*E33</f>
        <v>626.96</v>
      </c>
      <c r="G33" s="134"/>
      <c r="H33" s="92" t="s">
        <v>225</v>
      </c>
    </row>
    <row r="34" spans="1:8" s="6" customFormat="1" ht="12.75">
      <c r="A34" s="99" t="s">
        <v>53</v>
      </c>
      <c r="B34" s="96" t="s">
        <v>213</v>
      </c>
      <c r="C34" s="97" t="s">
        <v>65</v>
      </c>
      <c r="D34" s="98">
        <v>1</v>
      </c>
      <c r="E34" s="100">
        <v>420</v>
      </c>
      <c r="F34" s="131">
        <f>D34*E34</f>
        <v>420</v>
      </c>
      <c r="G34" s="134"/>
      <c r="H34" s="92" t="s">
        <v>173</v>
      </c>
    </row>
    <row r="35" spans="1:8" s="6" customFormat="1" ht="12.75">
      <c r="A35" s="99" t="s">
        <v>54</v>
      </c>
      <c r="B35" s="96" t="s">
        <v>177</v>
      </c>
      <c r="C35" s="97" t="s">
        <v>1</v>
      </c>
      <c r="D35" s="98">
        <v>4.8</v>
      </c>
      <c r="E35" s="100">
        <v>341.04</v>
      </c>
      <c r="F35" s="131">
        <f>D35*E35</f>
        <v>1636.992</v>
      </c>
      <c r="G35" s="134"/>
      <c r="H35" s="92">
        <v>68052</v>
      </c>
    </row>
    <row r="36" spans="1:8" s="6" customFormat="1" ht="12.75">
      <c r="A36" s="99" t="s">
        <v>212</v>
      </c>
      <c r="B36" s="96" t="s">
        <v>160</v>
      </c>
      <c r="C36" s="97" t="s">
        <v>1</v>
      </c>
      <c r="D36" s="98">
        <v>4.8</v>
      </c>
      <c r="E36" s="100">
        <v>84.98</v>
      </c>
      <c r="F36" s="131">
        <f>D36*E36</f>
        <v>407.904</v>
      </c>
      <c r="G36" s="134"/>
      <c r="H36" s="92">
        <v>72117</v>
      </c>
    </row>
    <row r="37" spans="1:8" s="6" customFormat="1" ht="12.75">
      <c r="A37" s="99"/>
      <c r="B37" s="96"/>
      <c r="C37" s="97"/>
      <c r="D37" s="98"/>
      <c r="E37" s="100"/>
      <c r="F37" s="95"/>
      <c r="G37" s="98"/>
      <c r="H37" s="14"/>
    </row>
    <row r="38" spans="1:8" s="6" customFormat="1" ht="12.75">
      <c r="A38" s="101" t="s">
        <v>55</v>
      </c>
      <c r="B38" s="17" t="s">
        <v>12</v>
      </c>
      <c r="C38" s="97"/>
      <c r="D38" s="98"/>
      <c r="E38" s="181"/>
      <c r="F38" s="165"/>
      <c r="G38" s="102">
        <f>SUM(F39:F47)</f>
        <v>6621.1318</v>
      </c>
      <c r="H38" s="167"/>
    </row>
    <row r="39" spans="1:8" s="6" customFormat="1" ht="12.75">
      <c r="A39" s="135" t="s">
        <v>56</v>
      </c>
      <c r="B39" s="96" t="s">
        <v>178</v>
      </c>
      <c r="C39" s="97" t="s">
        <v>1</v>
      </c>
      <c r="D39" s="98">
        <v>44.14</v>
      </c>
      <c r="E39" s="100">
        <f>67.6</f>
        <v>67.6</v>
      </c>
      <c r="F39" s="95">
        <f>D39*E39</f>
        <v>2983.8639999999996</v>
      </c>
      <c r="G39" s="94"/>
      <c r="H39" s="92">
        <v>72082</v>
      </c>
    </row>
    <row r="40" spans="1:8" s="6" customFormat="1" ht="12.75">
      <c r="A40" s="135" t="s">
        <v>87</v>
      </c>
      <c r="B40" s="96" t="s">
        <v>114</v>
      </c>
      <c r="C40" s="97" t="s">
        <v>1</v>
      </c>
      <c r="D40" s="98">
        <v>44.14</v>
      </c>
      <c r="E40" s="100">
        <v>28.12</v>
      </c>
      <c r="F40" s="95">
        <f>D40*E40</f>
        <v>1241.2168000000001</v>
      </c>
      <c r="G40" s="94"/>
      <c r="H40" s="92" t="s">
        <v>113</v>
      </c>
    </row>
    <row r="41" spans="1:8" s="6" customFormat="1" ht="12.75">
      <c r="A41" s="135" t="s">
        <v>88</v>
      </c>
      <c r="B41" s="96" t="s">
        <v>115</v>
      </c>
      <c r="C41" s="97" t="s">
        <v>2</v>
      </c>
      <c r="D41" s="98">
        <v>4.85</v>
      </c>
      <c r="E41" s="100">
        <v>47.36</v>
      </c>
      <c r="F41" s="95">
        <f>D41*E41</f>
        <v>229.69599999999997</v>
      </c>
      <c r="G41" s="94"/>
      <c r="H41" s="92" t="s">
        <v>112</v>
      </c>
    </row>
    <row r="42" spans="1:8" s="1" customFormat="1" ht="12.75" customHeight="1">
      <c r="A42" s="136" t="s">
        <v>89</v>
      </c>
      <c r="B42" s="137" t="s">
        <v>127</v>
      </c>
      <c r="C42" s="138" t="s">
        <v>1</v>
      </c>
      <c r="D42" s="139">
        <v>41.96</v>
      </c>
      <c r="E42" s="140">
        <v>34.15</v>
      </c>
      <c r="F42" s="141">
        <f>D42*E42</f>
        <v>1432.934</v>
      </c>
      <c r="G42" s="142"/>
      <c r="H42" s="143">
        <v>11587</v>
      </c>
    </row>
    <row r="43" spans="1:8" s="1" customFormat="1" ht="12.75" customHeight="1">
      <c r="A43" s="136"/>
      <c r="B43" s="137" t="s">
        <v>128</v>
      </c>
      <c r="C43" s="138"/>
      <c r="D43" s="139"/>
      <c r="E43" s="140"/>
      <c r="F43" s="141"/>
      <c r="G43" s="142"/>
      <c r="H43" s="143"/>
    </row>
    <row r="44" spans="1:8" s="6" customFormat="1" ht="12.75" customHeight="1">
      <c r="A44" s="136" t="s">
        <v>90</v>
      </c>
      <c r="B44" s="96" t="s">
        <v>179</v>
      </c>
      <c r="C44" s="138" t="s">
        <v>2</v>
      </c>
      <c r="D44" s="139">
        <v>9.7</v>
      </c>
      <c r="E44" s="103">
        <v>40.73</v>
      </c>
      <c r="F44" s="141">
        <f>D44*E44</f>
        <v>395.08099999999996</v>
      </c>
      <c r="G44" s="94"/>
      <c r="H44" s="92">
        <v>72105</v>
      </c>
    </row>
    <row r="45" spans="1:8" s="6" customFormat="1" ht="12.75" customHeight="1">
      <c r="A45" s="136" t="s">
        <v>91</v>
      </c>
      <c r="B45" s="96" t="s">
        <v>200</v>
      </c>
      <c r="C45" s="138" t="s">
        <v>2</v>
      </c>
      <c r="D45" s="139">
        <v>21</v>
      </c>
      <c r="E45" s="103">
        <v>10.7</v>
      </c>
      <c r="F45" s="141">
        <f>D45*E45</f>
        <v>224.7</v>
      </c>
      <c r="G45" s="94"/>
      <c r="H45" s="92">
        <v>89576</v>
      </c>
    </row>
    <row r="46" spans="1:8" s="6" customFormat="1" ht="12.75" customHeight="1">
      <c r="A46" s="136" t="s">
        <v>95</v>
      </c>
      <c r="B46" s="96" t="s">
        <v>201</v>
      </c>
      <c r="C46" s="138" t="s">
        <v>65</v>
      </c>
      <c r="D46" s="139">
        <v>6</v>
      </c>
      <c r="E46" s="103">
        <v>11.6</v>
      </c>
      <c r="F46" s="141">
        <f>D46*E46</f>
        <v>69.6</v>
      </c>
      <c r="G46" s="94"/>
      <c r="H46" s="92">
        <v>89581</v>
      </c>
    </row>
    <row r="47" spans="1:8" s="6" customFormat="1" ht="12.75" customHeight="1">
      <c r="A47" s="136" t="s">
        <v>96</v>
      </c>
      <c r="B47" s="96" t="s">
        <v>202</v>
      </c>
      <c r="C47" s="138" t="s">
        <v>65</v>
      </c>
      <c r="D47" s="139">
        <v>2</v>
      </c>
      <c r="E47" s="103">
        <v>22.02</v>
      </c>
      <c r="F47" s="141">
        <f>D47*E47</f>
        <v>44.04</v>
      </c>
      <c r="G47" s="94"/>
      <c r="H47" s="92">
        <v>89685</v>
      </c>
    </row>
    <row r="48" spans="1:8" s="6" customFormat="1" ht="12.75">
      <c r="A48" s="158"/>
      <c r="B48" s="157"/>
      <c r="C48" s="159"/>
      <c r="D48" s="160"/>
      <c r="E48" s="185"/>
      <c r="F48" s="186"/>
      <c r="G48" s="184"/>
      <c r="H48" s="187"/>
    </row>
    <row r="49" spans="1:8" s="6" customFormat="1" ht="12.75">
      <c r="A49" s="101" t="s">
        <v>57</v>
      </c>
      <c r="B49" s="17" t="s">
        <v>13</v>
      </c>
      <c r="C49" s="97"/>
      <c r="D49" s="98"/>
      <c r="E49" s="100"/>
      <c r="F49" s="95"/>
      <c r="G49" s="102">
        <f>SUM(F50:F53)</f>
        <v>5217.2317</v>
      </c>
      <c r="H49" s="14"/>
    </row>
    <row r="50" spans="1:8" s="6" customFormat="1" ht="12.75">
      <c r="A50" s="99" t="s">
        <v>58</v>
      </c>
      <c r="B50" s="96" t="s">
        <v>116</v>
      </c>
      <c r="C50" s="91" t="s">
        <v>1</v>
      </c>
      <c r="D50" s="98">
        <v>123.39</v>
      </c>
      <c r="E50" s="100">
        <v>4.17</v>
      </c>
      <c r="F50" s="95">
        <f>D50*E50</f>
        <v>514.5363</v>
      </c>
      <c r="G50" s="94"/>
      <c r="H50" s="92">
        <v>87894</v>
      </c>
    </row>
    <row r="51" spans="1:8" s="6" customFormat="1" ht="12.75">
      <c r="A51" s="99" t="s">
        <v>85</v>
      </c>
      <c r="B51" s="96" t="s">
        <v>117</v>
      </c>
      <c r="C51" s="91" t="s">
        <v>1</v>
      </c>
      <c r="D51" s="98">
        <v>123.39</v>
      </c>
      <c r="E51" s="100">
        <v>21.25</v>
      </c>
      <c r="F51" s="95">
        <f>D51*E51</f>
        <v>2622.0375</v>
      </c>
      <c r="G51" s="94"/>
      <c r="H51" s="92">
        <v>89173</v>
      </c>
    </row>
    <row r="52" spans="1:8" s="6" customFormat="1" ht="12.75">
      <c r="A52" s="99" t="s">
        <v>59</v>
      </c>
      <c r="B52" s="96" t="s">
        <v>84</v>
      </c>
      <c r="C52" s="91" t="s">
        <v>1</v>
      </c>
      <c r="D52" s="98">
        <v>123.39</v>
      </c>
      <c r="E52" s="100">
        <v>14.09</v>
      </c>
      <c r="F52" s="95">
        <f>D52*E52</f>
        <v>1738.5651</v>
      </c>
      <c r="G52" s="94"/>
      <c r="H52" s="92">
        <v>75481</v>
      </c>
    </row>
    <row r="53" spans="1:8" s="6" customFormat="1" ht="12.75">
      <c r="A53" s="99" t="s">
        <v>218</v>
      </c>
      <c r="B53" s="93" t="s">
        <v>219</v>
      </c>
      <c r="C53" s="97" t="s">
        <v>1</v>
      </c>
      <c r="D53" s="98">
        <v>8.96</v>
      </c>
      <c r="E53" s="100">
        <v>38.18</v>
      </c>
      <c r="F53" s="95">
        <f>D53*E53</f>
        <v>342.0928</v>
      </c>
      <c r="G53" s="94"/>
      <c r="H53" s="92">
        <v>87264</v>
      </c>
    </row>
    <row r="54" spans="1:8" s="6" customFormat="1" ht="12.75">
      <c r="A54" s="178"/>
      <c r="B54" s="164"/>
      <c r="C54" s="180"/>
      <c r="D54" s="182"/>
      <c r="E54" s="188"/>
      <c r="F54" s="165"/>
      <c r="G54" s="166"/>
      <c r="H54" s="167"/>
    </row>
    <row r="55" spans="1:8" s="6" customFormat="1" ht="12.75">
      <c r="A55" s="101" t="s">
        <v>60</v>
      </c>
      <c r="B55" s="16" t="s">
        <v>14</v>
      </c>
      <c r="C55" s="97"/>
      <c r="D55" s="98"/>
      <c r="E55" s="100"/>
      <c r="F55" s="95"/>
      <c r="G55" s="102">
        <f>SUM(F56:F62)</f>
        <v>2723.9795000000004</v>
      </c>
      <c r="H55" s="14"/>
    </row>
    <row r="56" spans="1:8" s="6" customFormat="1" ht="12.75">
      <c r="A56" s="99" t="s">
        <v>61</v>
      </c>
      <c r="B56" s="96" t="s">
        <v>193</v>
      </c>
      <c r="C56" s="97" t="s">
        <v>1</v>
      </c>
      <c r="D56" s="98">
        <v>7.44</v>
      </c>
      <c r="E56" s="100">
        <v>17.7</v>
      </c>
      <c r="F56" s="95">
        <f aca="true" t="shared" si="0" ref="F56:F62">D56*E56</f>
        <v>131.688</v>
      </c>
      <c r="G56" s="102"/>
      <c r="H56" s="92" t="s">
        <v>192</v>
      </c>
    </row>
    <row r="57" spans="1:8" s="6" customFormat="1" ht="12.75">
      <c r="A57" s="99" t="s">
        <v>62</v>
      </c>
      <c r="B57" s="96" t="s">
        <v>221</v>
      </c>
      <c r="C57" s="97" t="s">
        <v>1</v>
      </c>
      <c r="D57" s="98">
        <v>3.96</v>
      </c>
      <c r="E57" s="100">
        <v>29.11</v>
      </c>
      <c r="F57" s="95">
        <f>D57*E57</f>
        <v>115.2756</v>
      </c>
      <c r="G57" s="102"/>
      <c r="H57" s="92" t="s">
        <v>226</v>
      </c>
    </row>
    <row r="58" spans="1:8" s="6" customFormat="1" ht="12.75">
      <c r="A58" s="92" t="s">
        <v>86</v>
      </c>
      <c r="B58" s="96" t="s">
        <v>166</v>
      </c>
      <c r="C58" s="97" t="s">
        <v>0</v>
      </c>
      <c r="D58" s="98">
        <v>1.29</v>
      </c>
      <c r="E58" s="100">
        <v>81.35</v>
      </c>
      <c r="F58" s="95">
        <f t="shared" si="0"/>
        <v>104.94149999999999</v>
      </c>
      <c r="G58" s="102"/>
      <c r="H58" s="92" t="s">
        <v>161</v>
      </c>
    </row>
    <row r="59" spans="1:8" s="6" customFormat="1" ht="12.75">
      <c r="A59" s="99" t="s">
        <v>101</v>
      </c>
      <c r="B59" s="96" t="s">
        <v>162</v>
      </c>
      <c r="C59" s="91" t="s">
        <v>1</v>
      </c>
      <c r="D59" s="98">
        <v>32.76</v>
      </c>
      <c r="E59" s="100">
        <v>26.53</v>
      </c>
      <c r="F59" s="95">
        <f t="shared" si="0"/>
        <v>869.1228</v>
      </c>
      <c r="G59" s="94"/>
      <c r="H59" s="92">
        <v>87299</v>
      </c>
    </row>
    <row r="60" spans="1:8" s="6" customFormat="1" ht="12.75">
      <c r="A60" s="99" t="s">
        <v>126</v>
      </c>
      <c r="B60" s="96" t="s">
        <v>163</v>
      </c>
      <c r="C60" s="91" t="s">
        <v>1</v>
      </c>
      <c r="D60" s="98">
        <v>34.2</v>
      </c>
      <c r="E60" s="100">
        <v>25.73</v>
      </c>
      <c r="F60" s="95">
        <f t="shared" si="0"/>
        <v>879.9660000000001</v>
      </c>
      <c r="G60" s="94"/>
      <c r="H60" s="92">
        <v>87247</v>
      </c>
    </row>
    <row r="61" spans="1:8" s="6" customFormat="1" ht="12.75">
      <c r="A61" s="99" t="s">
        <v>191</v>
      </c>
      <c r="B61" s="96" t="s">
        <v>167</v>
      </c>
      <c r="C61" s="91" t="s">
        <v>2</v>
      </c>
      <c r="D61" s="98">
        <v>33.6</v>
      </c>
      <c r="E61" s="100">
        <v>5.27</v>
      </c>
      <c r="F61" s="95">
        <f t="shared" si="0"/>
        <v>177.072</v>
      </c>
      <c r="G61" s="97"/>
      <c r="H61" s="92">
        <v>88648</v>
      </c>
    </row>
    <row r="62" spans="1:8" s="6" customFormat="1" ht="12.75">
      <c r="A62" s="99" t="s">
        <v>220</v>
      </c>
      <c r="B62" s="96" t="s">
        <v>165</v>
      </c>
      <c r="C62" s="91" t="s">
        <v>1</v>
      </c>
      <c r="D62" s="98">
        <v>14.08</v>
      </c>
      <c r="E62" s="100">
        <v>31.67</v>
      </c>
      <c r="F62" s="95">
        <f t="shared" si="0"/>
        <v>445.91360000000003</v>
      </c>
      <c r="G62" s="94"/>
      <c r="H62" s="92" t="s">
        <v>164</v>
      </c>
    </row>
    <row r="63" spans="1:8" s="6" customFormat="1" ht="12.75">
      <c r="A63" s="178"/>
      <c r="B63" s="164"/>
      <c r="C63" s="180"/>
      <c r="D63" s="163"/>
      <c r="E63" s="181"/>
      <c r="F63" s="165"/>
      <c r="G63" s="166"/>
      <c r="H63" s="167"/>
    </row>
    <row r="64" spans="1:8" s="6" customFormat="1" ht="12.75">
      <c r="A64" s="104" t="s">
        <v>63</v>
      </c>
      <c r="B64" s="16" t="s">
        <v>104</v>
      </c>
      <c r="C64" s="189"/>
      <c r="D64" s="183"/>
      <c r="E64" s="190"/>
      <c r="F64" s="191"/>
      <c r="G64" s="102">
        <f>SUM(F65:F75)</f>
        <v>3460.33</v>
      </c>
      <c r="H64" s="167"/>
    </row>
    <row r="65" spans="1:8" s="6" customFormat="1" ht="12.75">
      <c r="A65" s="99" t="s">
        <v>64</v>
      </c>
      <c r="B65" s="93" t="s">
        <v>215</v>
      </c>
      <c r="C65" s="97" t="s">
        <v>65</v>
      </c>
      <c r="D65" s="98">
        <v>8</v>
      </c>
      <c r="E65" s="100">
        <v>31.41</v>
      </c>
      <c r="F65" s="95">
        <f>D65*E65</f>
        <v>251.28</v>
      </c>
      <c r="G65" s="98"/>
      <c r="H65" s="92" t="s">
        <v>173</v>
      </c>
    </row>
    <row r="66" spans="1:8" s="6" customFormat="1" ht="12.75">
      <c r="A66" s="99"/>
      <c r="B66" s="93" t="s">
        <v>214</v>
      </c>
      <c r="C66" s="97"/>
      <c r="D66" s="98"/>
      <c r="E66" s="100"/>
      <c r="F66" s="95"/>
      <c r="G66" s="98"/>
      <c r="H66" s="92"/>
    </row>
    <row r="67" spans="1:8" s="6" customFormat="1" ht="12.75">
      <c r="A67" s="99" t="s">
        <v>66</v>
      </c>
      <c r="B67" s="93" t="s">
        <v>216</v>
      </c>
      <c r="C67" s="97" t="s">
        <v>65</v>
      </c>
      <c r="D67" s="98">
        <v>16</v>
      </c>
      <c r="E67" s="100">
        <v>20.77</v>
      </c>
      <c r="F67" s="95">
        <f aca="true" t="shared" si="1" ref="F67:F75">D67*E67</f>
        <v>332.32</v>
      </c>
      <c r="G67" s="98"/>
      <c r="H67" s="92" t="s">
        <v>173</v>
      </c>
    </row>
    <row r="68" spans="1:8" s="6" customFormat="1" ht="12.75">
      <c r="A68" s="99" t="s">
        <v>67</v>
      </c>
      <c r="B68" s="93" t="s">
        <v>132</v>
      </c>
      <c r="C68" s="97" t="s">
        <v>65</v>
      </c>
      <c r="D68" s="98">
        <v>8</v>
      </c>
      <c r="E68" s="100">
        <f>124.37</f>
        <v>124.37</v>
      </c>
      <c r="F68" s="95">
        <f t="shared" si="1"/>
        <v>994.96</v>
      </c>
      <c r="G68" s="98"/>
      <c r="H68" s="92" t="s">
        <v>169</v>
      </c>
    </row>
    <row r="69" spans="1:8" s="6" customFormat="1" ht="12.75">
      <c r="A69" s="99" t="s">
        <v>68</v>
      </c>
      <c r="B69" s="93" t="s">
        <v>130</v>
      </c>
      <c r="C69" s="97" t="s">
        <v>65</v>
      </c>
      <c r="D69" s="98">
        <v>12</v>
      </c>
      <c r="E69" s="100">
        <f>124.37</f>
        <v>124.37</v>
      </c>
      <c r="F69" s="95">
        <f t="shared" si="1"/>
        <v>1492.44</v>
      </c>
      <c r="G69" s="98"/>
      <c r="H69" s="92" t="s">
        <v>169</v>
      </c>
    </row>
    <row r="70" spans="1:8" s="6" customFormat="1" ht="12.75">
      <c r="A70" s="99" t="s">
        <v>102</v>
      </c>
      <c r="B70" s="93" t="s">
        <v>131</v>
      </c>
      <c r="C70" s="97" t="s">
        <v>65</v>
      </c>
      <c r="D70" s="98">
        <v>2</v>
      </c>
      <c r="E70" s="100">
        <f>94.7</f>
        <v>94.7</v>
      </c>
      <c r="F70" s="95">
        <f t="shared" si="1"/>
        <v>189.4</v>
      </c>
      <c r="G70" s="98"/>
      <c r="H70" s="92" t="s">
        <v>170</v>
      </c>
    </row>
    <row r="71" spans="1:8" s="6" customFormat="1" ht="12.75">
      <c r="A71" s="99" t="s">
        <v>103</v>
      </c>
      <c r="B71" s="93" t="s">
        <v>195</v>
      </c>
      <c r="C71" s="97" t="s">
        <v>65</v>
      </c>
      <c r="D71" s="98">
        <v>1</v>
      </c>
      <c r="E71" s="100">
        <v>54.82</v>
      </c>
      <c r="F71" s="95">
        <f t="shared" si="1"/>
        <v>54.82</v>
      </c>
      <c r="G71" s="98"/>
      <c r="H71" s="92">
        <v>84402</v>
      </c>
    </row>
    <row r="72" spans="1:8" s="6" customFormat="1" ht="12.75">
      <c r="A72" s="99" t="s">
        <v>105</v>
      </c>
      <c r="B72" s="93" t="s">
        <v>133</v>
      </c>
      <c r="C72" s="97" t="s">
        <v>65</v>
      </c>
      <c r="D72" s="98">
        <v>5</v>
      </c>
      <c r="E72" s="100">
        <v>10.99</v>
      </c>
      <c r="F72" s="95">
        <f t="shared" si="1"/>
        <v>54.95</v>
      </c>
      <c r="G72" s="98"/>
      <c r="H72" s="92" t="s">
        <v>134</v>
      </c>
    </row>
    <row r="73" spans="1:8" s="6" customFormat="1" ht="12.75">
      <c r="A73" s="99" t="s">
        <v>106</v>
      </c>
      <c r="B73" s="93" t="s">
        <v>141</v>
      </c>
      <c r="C73" s="97" t="s">
        <v>2</v>
      </c>
      <c r="D73" s="98">
        <v>12</v>
      </c>
      <c r="E73" s="100">
        <v>6.12</v>
      </c>
      <c r="F73" s="95">
        <f t="shared" si="1"/>
        <v>73.44</v>
      </c>
      <c r="G73" s="98"/>
      <c r="H73" s="92">
        <v>91854</v>
      </c>
    </row>
    <row r="74" spans="1:8" s="6" customFormat="1" ht="12.75">
      <c r="A74" s="99" t="s">
        <v>194</v>
      </c>
      <c r="B74" s="93" t="s">
        <v>172</v>
      </c>
      <c r="C74" s="97" t="s">
        <v>65</v>
      </c>
      <c r="D74" s="98">
        <v>4</v>
      </c>
      <c r="E74" s="100">
        <v>1.76</v>
      </c>
      <c r="F74" s="95">
        <f t="shared" si="1"/>
        <v>7.04</v>
      </c>
      <c r="G74" s="98"/>
      <c r="H74" s="92">
        <v>1872</v>
      </c>
    </row>
    <row r="75" spans="1:8" s="6" customFormat="1" ht="12.75">
      <c r="A75" s="99" t="s">
        <v>217</v>
      </c>
      <c r="B75" s="93" t="s">
        <v>171</v>
      </c>
      <c r="C75" s="97" t="s">
        <v>65</v>
      </c>
      <c r="D75" s="98">
        <v>4</v>
      </c>
      <c r="E75" s="100">
        <v>2.42</v>
      </c>
      <c r="F75" s="95">
        <f t="shared" si="1"/>
        <v>9.68</v>
      </c>
      <c r="G75" s="98"/>
      <c r="H75" s="92">
        <v>12119</v>
      </c>
    </row>
    <row r="76" spans="1:9" s="36" customFormat="1" ht="12.75">
      <c r="A76" s="167"/>
      <c r="B76" s="164"/>
      <c r="C76" s="180"/>
      <c r="D76" s="163"/>
      <c r="E76" s="181"/>
      <c r="F76" s="165"/>
      <c r="G76" s="163"/>
      <c r="H76" s="167"/>
      <c r="I76" s="6"/>
    </row>
    <row r="77" spans="1:8" s="6" customFormat="1" ht="12.75">
      <c r="A77" s="104" t="s">
        <v>69</v>
      </c>
      <c r="B77" s="16" t="s">
        <v>70</v>
      </c>
      <c r="C77" s="97"/>
      <c r="D77" s="98"/>
      <c r="E77" s="100"/>
      <c r="F77" s="95"/>
      <c r="G77" s="102">
        <f>SUM(F78:F87)</f>
        <v>1481.8</v>
      </c>
      <c r="H77" s="14"/>
    </row>
    <row r="78" spans="1:8" s="6" customFormat="1" ht="12.75">
      <c r="A78" s="99" t="s">
        <v>183</v>
      </c>
      <c r="B78" s="93" t="s">
        <v>185</v>
      </c>
      <c r="C78" s="97" t="s">
        <v>65</v>
      </c>
      <c r="D78" s="98">
        <v>5</v>
      </c>
      <c r="E78" s="100">
        <f>51.92</f>
        <v>51.92</v>
      </c>
      <c r="F78" s="95">
        <f aca="true" t="shared" si="2" ref="F78:F84">D78*E78</f>
        <v>259.6</v>
      </c>
      <c r="G78" s="98"/>
      <c r="H78" s="92" t="s">
        <v>186</v>
      </c>
    </row>
    <row r="79" spans="1:8" s="6" customFormat="1" ht="12.75">
      <c r="A79" s="99" t="s">
        <v>184</v>
      </c>
      <c r="B79" s="93" t="s">
        <v>203</v>
      </c>
      <c r="C79" s="97" t="s">
        <v>2</v>
      </c>
      <c r="D79" s="98">
        <v>8</v>
      </c>
      <c r="E79" s="100">
        <v>18.08</v>
      </c>
      <c r="F79" s="95">
        <f t="shared" si="2"/>
        <v>144.64</v>
      </c>
      <c r="G79" s="98"/>
      <c r="H79" s="92">
        <v>89357</v>
      </c>
    </row>
    <row r="80" spans="1:8" s="6" customFormat="1" ht="12.75">
      <c r="A80" s="99" t="s">
        <v>190</v>
      </c>
      <c r="B80" s="93" t="s">
        <v>204</v>
      </c>
      <c r="C80" s="97" t="s">
        <v>65</v>
      </c>
      <c r="D80" s="98">
        <v>2</v>
      </c>
      <c r="E80" s="100">
        <v>85.75</v>
      </c>
      <c r="F80" s="95">
        <f t="shared" si="2"/>
        <v>171.5</v>
      </c>
      <c r="G80" s="98"/>
      <c r="H80" s="92" t="s">
        <v>205</v>
      </c>
    </row>
    <row r="81" spans="1:8" s="6" customFormat="1" ht="12.75">
      <c r="A81" s="99" t="s">
        <v>71</v>
      </c>
      <c r="B81" s="93" t="s">
        <v>182</v>
      </c>
      <c r="C81" s="97" t="s">
        <v>65</v>
      </c>
      <c r="D81" s="98">
        <v>4</v>
      </c>
      <c r="E81" s="100">
        <f>45.28</f>
        <v>45.28</v>
      </c>
      <c r="F81" s="95">
        <f t="shared" si="2"/>
        <v>181.12</v>
      </c>
      <c r="G81" s="98"/>
      <c r="H81" s="92" t="s">
        <v>187</v>
      </c>
    </row>
    <row r="82" spans="1:8" s="6" customFormat="1" ht="12.75">
      <c r="A82" s="99" t="s">
        <v>72</v>
      </c>
      <c r="B82" s="93" t="s">
        <v>206</v>
      </c>
      <c r="C82" s="97" t="s">
        <v>2</v>
      </c>
      <c r="D82" s="98">
        <v>4</v>
      </c>
      <c r="E82" s="100">
        <v>16.51</v>
      </c>
      <c r="F82" s="95">
        <f t="shared" si="2"/>
        <v>66.04</v>
      </c>
      <c r="G82" s="98"/>
      <c r="H82" s="92">
        <v>89712</v>
      </c>
    </row>
    <row r="83" spans="1:8" s="6" customFormat="1" ht="12.75">
      <c r="A83" s="99" t="s">
        <v>73</v>
      </c>
      <c r="B83" s="93" t="s">
        <v>207</v>
      </c>
      <c r="C83" s="97" t="s">
        <v>2</v>
      </c>
      <c r="D83" s="98">
        <v>8</v>
      </c>
      <c r="E83" s="100">
        <v>24.65</v>
      </c>
      <c r="F83" s="95">
        <f t="shared" si="2"/>
        <v>197.2</v>
      </c>
      <c r="G83" s="98"/>
      <c r="H83" s="92">
        <v>89713</v>
      </c>
    </row>
    <row r="84" spans="1:8" s="6" customFormat="1" ht="12.75">
      <c r="A84" s="99" t="s">
        <v>74</v>
      </c>
      <c r="B84" s="108" t="s">
        <v>188</v>
      </c>
      <c r="C84" s="97" t="s">
        <v>65</v>
      </c>
      <c r="D84" s="98">
        <v>2</v>
      </c>
      <c r="E84" s="100">
        <v>165.59</v>
      </c>
      <c r="F84" s="95">
        <f t="shared" si="2"/>
        <v>331.18</v>
      </c>
      <c r="G84" s="98"/>
      <c r="H84" s="92">
        <v>86943</v>
      </c>
    </row>
    <row r="85" spans="1:8" s="6" customFormat="1" ht="12.75">
      <c r="A85" s="99"/>
      <c r="B85" s="109" t="s">
        <v>189</v>
      </c>
      <c r="C85" s="97"/>
      <c r="D85" s="98"/>
      <c r="E85" s="100"/>
      <c r="F85" s="95"/>
      <c r="G85" s="98"/>
      <c r="H85" s="92"/>
    </row>
    <row r="86" spans="1:8" s="6" customFormat="1" ht="12.75">
      <c r="A86" s="158" t="s">
        <v>198</v>
      </c>
      <c r="B86" s="207" t="s">
        <v>199</v>
      </c>
      <c r="C86" s="159" t="s">
        <v>65</v>
      </c>
      <c r="D86" s="160">
        <v>1</v>
      </c>
      <c r="E86" s="208">
        <v>120.6</v>
      </c>
      <c r="F86" s="209">
        <f>D86*E86</f>
        <v>120.6</v>
      </c>
      <c r="G86" s="160"/>
      <c r="H86" s="210" t="s">
        <v>129</v>
      </c>
    </row>
    <row r="87" spans="1:8" s="6" customFormat="1" ht="12.75">
      <c r="A87" s="99" t="s">
        <v>222</v>
      </c>
      <c r="B87" s="93" t="s">
        <v>223</v>
      </c>
      <c r="C87" s="97" t="s">
        <v>65</v>
      </c>
      <c r="D87" s="98">
        <v>2</v>
      </c>
      <c r="E87" s="100">
        <v>4.96</v>
      </c>
      <c r="F87" s="95">
        <f>D87*E87</f>
        <v>9.92</v>
      </c>
      <c r="G87" s="98"/>
      <c r="H87" s="92">
        <v>72293</v>
      </c>
    </row>
    <row r="88" spans="1:8" s="6" customFormat="1" ht="12.75">
      <c r="A88" s="178"/>
      <c r="B88" s="179"/>
      <c r="C88" s="162"/>
      <c r="D88" s="182"/>
      <c r="E88" s="188"/>
      <c r="F88" s="172"/>
      <c r="G88" s="182"/>
      <c r="H88" s="167"/>
    </row>
    <row r="89" spans="1:8" s="6" customFormat="1" ht="12.75">
      <c r="A89" s="104" t="s">
        <v>75</v>
      </c>
      <c r="B89" s="16" t="s">
        <v>100</v>
      </c>
      <c r="C89" s="97"/>
      <c r="D89" s="98"/>
      <c r="E89" s="100"/>
      <c r="F89" s="95"/>
      <c r="G89" s="102">
        <f>SUM(F90:F92)</f>
        <v>360.22</v>
      </c>
      <c r="H89" s="14"/>
    </row>
    <row r="90" spans="1:9" s="6" customFormat="1" ht="12.75">
      <c r="A90" s="99" t="s">
        <v>77</v>
      </c>
      <c r="B90" s="105" t="s">
        <v>181</v>
      </c>
      <c r="C90" s="97" t="s">
        <v>65</v>
      </c>
      <c r="D90" s="98">
        <v>1</v>
      </c>
      <c r="E90" s="103">
        <v>7.59</v>
      </c>
      <c r="F90" s="95">
        <f>D90*E90</f>
        <v>7.59</v>
      </c>
      <c r="G90" s="98"/>
      <c r="H90" s="92" t="s">
        <v>173</v>
      </c>
      <c r="I90" s="161"/>
    </row>
    <row r="91" spans="1:9" s="6" customFormat="1" ht="12.75">
      <c r="A91" s="99" t="s">
        <v>78</v>
      </c>
      <c r="B91" s="105" t="s">
        <v>180</v>
      </c>
      <c r="C91" s="97" t="s">
        <v>65</v>
      </c>
      <c r="D91" s="98">
        <v>1</v>
      </c>
      <c r="E91" s="103">
        <v>52.63</v>
      </c>
      <c r="F91" s="95">
        <f>D91*E91</f>
        <v>52.63</v>
      </c>
      <c r="G91" s="98"/>
      <c r="H91" s="92" t="s">
        <v>173</v>
      </c>
      <c r="I91" s="161"/>
    </row>
    <row r="92" spans="1:9" s="6" customFormat="1" ht="12.75">
      <c r="A92" s="99" t="s">
        <v>196</v>
      </c>
      <c r="B92" s="105" t="s">
        <v>197</v>
      </c>
      <c r="C92" s="97" t="s">
        <v>65</v>
      </c>
      <c r="D92" s="98">
        <v>2</v>
      </c>
      <c r="E92" s="103">
        <v>150</v>
      </c>
      <c r="F92" s="95">
        <f>D92*E92</f>
        <v>300</v>
      </c>
      <c r="G92" s="98"/>
      <c r="H92" s="92" t="s">
        <v>173</v>
      </c>
      <c r="I92" s="161"/>
    </row>
    <row r="93" spans="1:8" s="6" customFormat="1" ht="12.75">
      <c r="A93" s="178"/>
      <c r="B93" s="164"/>
      <c r="C93" s="180"/>
      <c r="D93" s="163"/>
      <c r="E93" s="181"/>
      <c r="F93" s="165"/>
      <c r="G93" s="163"/>
      <c r="H93" s="167"/>
    </row>
    <row r="94" spans="1:8" s="6" customFormat="1" ht="12.75">
      <c r="A94" s="104" t="s">
        <v>92</v>
      </c>
      <c r="B94" s="16" t="s">
        <v>15</v>
      </c>
      <c r="C94" s="97"/>
      <c r="D94" s="98"/>
      <c r="E94" s="100"/>
      <c r="F94" s="95"/>
      <c r="G94" s="102">
        <f>SUM(F95:F98)</f>
        <v>3989.5109</v>
      </c>
      <c r="H94" s="14"/>
    </row>
    <row r="95" spans="1:8" s="6" customFormat="1" ht="12.75">
      <c r="A95" s="99" t="s">
        <v>93</v>
      </c>
      <c r="B95" s="93" t="s">
        <v>138</v>
      </c>
      <c r="C95" s="97" t="s">
        <v>1</v>
      </c>
      <c r="D95" s="98">
        <v>141.03</v>
      </c>
      <c r="E95" s="100">
        <v>2.79</v>
      </c>
      <c r="F95" s="95">
        <f>D95*E95</f>
        <v>393.4737</v>
      </c>
      <c r="G95" s="98"/>
      <c r="H95" s="92">
        <v>88485</v>
      </c>
    </row>
    <row r="96" spans="1:8" s="6" customFormat="1" ht="12.75">
      <c r="A96" s="99" t="s">
        <v>94</v>
      </c>
      <c r="B96" s="93" t="s">
        <v>140</v>
      </c>
      <c r="C96" s="97" t="s">
        <v>1</v>
      </c>
      <c r="D96" s="98">
        <v>70.81</v>
      </c>
      <c r="E96" s="100">
        <v>14.38</v>
      </c>
      <c r="F96" s="95">
        <f>D96*E96</f>
        <v>1018.2478000000001</v>
      </c>
      <c r="G96" s="98"/>
      <c r="H96" s="92">
        <v>88431</v>
      </c>
    </row>
    <row r="97" spans="1:8" s="6" customFormat="1" ht="12.75">
      <c r="A97" s="99" t="s">
        <v>97</v>
      </c>
      <c r="B97" s="93" t="s">
        <v>174</v>
      </c>
      <c r="C97" s="97" t="s">
        <v>1</v>
      </c>
      <c r="D97" s="98">
        <v>70.22</v>
      </c>
      <c r="E97" s="100">
        <v>34.67</v>
      </c>
      <c r="F97" s="95">
        <f>D97*E97</f>
        <v>2434.5274</v>
      </c>
      <c r="G97" s="98"/>
      <c r="H97" s="92">
        <v>79460</v>
      </c>
    </row>
    <row r="98" spans="1:8" s="6" customFormat="1" ht="12.75">
      <c r="A98" s="99" t="s">
        <v>139</v>
      </c>
      <c r="B98" s="108" t="s">
        <v>135</v>
      </c>
      <c r="C98" s="97" t="s">
        <v>1</v>
      </c>
      <c r="D98" s="98">
        <v>7.56</v>
      </c>
      <c r="E98" s="100">
        <v>18.95</v>
      </c>
      <c r="F98" s="95">
        <f>D98*E98</f>
        <v>143.262</v>
      </c>
      <c r="G98" s="98"/>
      <c r="H98" s="92" t="s">
        <v>137</v>
      </c>
    </row>
    <row r="99" spans="1:8" s="6" customFormat="1" ht="12.75">
      <c r="A99" s="99"/>
      <c r="B99" s="109" t="s">
        <v>136</v>
      </c>
      <c r="C99" s="97"/>
      <c r="D99" s="98"/>
      <c r="E99" s="181"/>
      <c r="F99" s="165"/>
      <c r="G99" s="163"/>
      <c r="H99" s="167"/>
    </row>
    <row r="100" spans="1:8" s="6" customFormat="1" ht="12.75">
      <c r="A100" s="178"/>
      <c r="B100" s="164"/>
      <c r="C100" s="180"/>
      <c r="D100" s="163"/>
      <c r="E100" s="181"/>
      <c r="F100" s="165"/>
      <c r="G100" s="163"/>
      <c r="H100" s="167"/>
    </row>
    <row r="101" spans="1:8" s="6" customFormat="1" ht="12" customHeight="1">
      <c r="A101" s="104" t="s">
        <v>98</v>
      </c>
      <c r="B101" s="16" t="s">
        <v>76</v>
      </c>
      <c r="C101" s="97"/>
      <c r="D101" s="163"/>
      <c r="E101" s="100"/>
      <c r="F101" s="95"/>
      <c r="G101" s="102">
        <f>SUM(F102:F102)</f>
        <v>58.806400000000004</v>
      </c>
      <c r="H101" s="14"/>
    </row>
    <row r="102" spans="1:8" s="6" customFormat="1" ht="13.5" thickBot="1">
      <c r="A102" s="99" t="s">
        <v>99</v>
      </c>
      <c r="B102" s="93" t="s">
        <v>168</v>
      </c>
      <c r="C102" s="97" t="s">
        <v>1</v>
      </c>
      <c r="D102" s="98">
        <v>31.96</v>
      </c>
      <c r="E102" s="100">
        <v>1.84</v>
      </c>
      <c r="F102" s="95">
        <f>D102*E102</f>
        <v>58.806400000000004</v>
      </c>
      <c r="G102" s="98"/>
      <c r="H102" s="92">
        <v>9537</v>
      </c>
    </row>
    <row r="103" spans="1:9" s="6" customFormat="1" ht="13.5" thickBot="1">
      <c r="A103" s="192"/>
      <c r="B103" s="107" t="s">
        <v>79</v>
      </c>
      <c r="C103" s="193"/>
      <c r="D103" s="194"/>
      <c r="E103" s="195"/>
      <c r="F103" s="196"/>
      <c r="G103" s="106">
        <f>SUM(G11:G102)</f>
        <v>37000.0034</v>
      </c>
      <c r="H103" s="197"/>
      <c r="I103" s="205"/>
    </row>
    <row r="104" spans="1:8" s="6" customFormat="1" ht="7.5" customHeight="1" thickBot="1">
      <c r="A104" s="198"/>
      <c r="B104" s="199"/>
      <c r="C104" s="200"/>
      <c r="D104" s="201" t="s">
        <v>5</v>
      </c>
      <c r="E104" s="202"/>
      <c r="F104" s="201" t="s">
        <v>5</v>
      </c>
      <c r="G104" s="202" t="s">
        <v>5</v>
      </c>
      <c r="H104" s="203"/>
    </row>
    <row r="105" spans="1:8" s="6" customFormat="1" ht="12.75">
      <c r="A105" s="144"/>
      <c r="B105" s="145"/>
      <c r="C105" s="146"/>
      <c r="D105" s="147"/>
      <c r="E105" s="148"/>
      <c r="F105" s="149"/>
      <c r="G105" s="150"/>
      <c r="H105" s="151"/>
    </row>
    <row r="106" spans="1:8" s="6" customFormat="1" ht="12.75">
      <c r="A106" s="152"/>
      <c r="B106" s="24"/>
      <c r="C106" s="25"/>
      <c r="D106" s="26"/>
      <c r="E106" s="27"/>
      <c r="F106" s="28"/>
      <c r="G106" s="32"/>
      <c r="H106" s="153"/>
    </row>
    <row r="107" spans="1:8" s="6" customFormat="1" ht="6.75" customHeight="1">
      <c r="A107" s="152"/>
      <c r="B107" s="24"/>
      <c r="C107" s="25"/>
      <c r="D107" s="26"/>
      <c r="E107" s="27"/>
      <c r="F107" s="28"/>
      <c r="G107" s="32"/>
      <c r="H107" s="153"/>
    </row>
    <row r="108" spans="1:8" s="6" customFormat="1" ht="12.75">
      <c r="A108" s="154"/>
      <c r="B108" s="8"/>
      <c r="C108" s="25"/>
      <c r="D108" s="26"/>
      <c r="E108" s="8"/>
      <c r="F108" s="28"/>
      <c r="G108" s="32"/>
      <c r="H108" s="153"/>
    </row>
    <row r="109" spans="1:8" s="6" customFormat="1" ht="12.75">
      <c r="A109" s="154"/>
      <c r="B109" s="29" t="s">
        <v>80</v>
      </c>
      <c r="C109" s="25"/>
      <c r="D109" s="26"/>
      <c r="E109" s="27" t="s">
        <v>81</v>
      </c>
      <c r="F109" s="28"/>
      <c r="G109" s="32"/>
      <c r="H109" s="153"/>
    </row>
    <row r="110" spans="1:8" s="6" customFormat="1" ht="12.75">
      <c r="A110" s="154"/>
      <c r="B110" s="29" t="s">
        <v>149</v>
      </c>
      <c r="C110" s="25"/>
      <c r="D110" s="26"/>
      <c r="E110" s="29" t="s">
        <v>22</v>
      </c>
      <c r="F110" s="28"/>
      <c r="G110" s="32"/>
      <c r="H110" s="153"/>
    </row>
    <row r="111" spans="1:8" s="6" customFormat="1" ht="13.5" thickBot="1">
      <c r="A111" s="155"/>
      <c r="B111" s="30" t="s">
        <v>147</v>
      </c>
      <c r="C111" s="21"/>
      <c r="D111" s="31"/>
      <c r="E111" s="21" t="s">
        <v>107</v>
      </c>
      <c r="F111" s="22"/>
      <c r="G111" s="23"/>
      <c r="H111" s="156"/>
    </row>
    <row r="112" spans="1:14" s="6" customFormat="1" ht="12.75">
      <c r="A112" s="29"/>
      <c r="B112" s="24"/>
      <c r="C112" s="25"/>
      <c r="D112" s="26"/>
      <c r="E112" s="29"/>
      <c r="F112" s="28"/>
      <c r="G112" s="32"/>
      <c r="H112" s="8"/>
      <c r="I112" s="8"/>
      <c r="J112" s="8"/>
      <c r="K112" s="8"/>
      <c r="L112" s="8"/>
      <c r="M112" s="8"/>
      <c r="N112" s="8"/>
    </row>
    <row r="113" spans="1:14" s="6" customFormat="1" ht="12.75">
      <c r="A113" s="29"/>
      <c r="B113" s="24"/>
      <c r="C113" s="25"/>
      <c r="D113" s="26"/>
      <c r="E113" s="29"/>
      <c r="F113" s="28"/>
      <c r="G113" s="32"/>
      <c r="H113" s="8"/>
      <c r="I113" s="8"/>
      <c r="J113" s="8"/>
      <c r="K113" s="8"/>
      <c r="L113" s="8"/>
      <c r="M113" s="8"/>
      <c r="N113" s="8"/>
    </row>
    <row r="114" spans="2:3" s="6" customFormat="1" ht="12.75">
      <c r="B114" s="8"/>
      <c r="C114" s="8"/>
    </row>
    <row r="115" spans="2:3" s="6" customFormat="1" ht="12.75">
      <c r="B115" s="8"/>
      <c r="C115" s="8"/>
    </row>
    <row r="116" spans="2:3" ht="12.75">
      <c r="B116" s="34"/>
      <c r="C116" s="34"/>
    </row>
    <row r="117" spans="2:3" ht="12.75">
      <c r="B117" s="34"/>
      <c r="C117" s="34"/>
    </row>
    <row r="118" spans="2:3" ht="12.75">
      <c r="B118" s="34"/>
      <c r="C118" s="34"/>
    </row>
    <row r="119" spans="2:3" ht="12.75">
      <c r="B119" s="34"/>
      <c r="C119" s="34"/>
    </row>
    <row r="120" spans="2:3" ht="12.75">
      <c r="B120" s="34"/>
      <c r="C120" s="34"/>
    </row>
    <row r="121" spans="2:3" ht="12.75">
      <c r="B121" s="34"/>
      <c r="C121" s="34"/>
    </row>
    <row r="122" spans="2:3" ht="12.75">
      <c r="B122" s="34"/>
      <c r="C122" s="34"/>
    </row>
    <row r="123" spans="2:3" ht="12.75">
      <c r="B123" s="34"/>
      <c r="C123" s="34"/>
    </row>
    <row r="124" spans="2:3" ht="12.75">
      <c r="B124" s="34"/>
      <c r="C124" s="34"/>
    </row>
    <row r="125" spans="2:3" ht="12.75">
      <c r="B125" s="34"/>
      <c r="C125" s="34"/>
    </row>
    <row r="126" spans="2:3" ht="12.75">
      <c r="B126" s="34"/>
      <c r="C126" s="34"/>
    </row>
    <row r="127" spans="2:3" ht="12.75">
      <c r="B127" s="34"/>
      <c r="C127" s="34"/>
    </row>
    <row r="128" spans="2:3" ht="12.75">
      <c r="B128" s="34"/>
      <c r="C128" s="34"/>
    </row>
    <row r="129" spans="2:3" ht="12.75">
      <c r="B129" s="34"/>
      <c r="C129" s="34"/>
    </row>
    <row r="130" spans="2:3" ht="12.75">
      <c r="B130" s="34"/>
      <c r="C130" s="34"/>
    </row>
    <row r="131" spans="2:3" ht="12.75">
      <c r="B131" s="34"/>
      <c r="C131" s="34"/>
    </row>
    <row r="132" spans="2:3" ht="12.75">
      <c r="B132" s="34"/>
      <c r="C132" s="34"/>
    </row>
    <row r="133" spans="2:3" ht="12.75">
      <c r="B133" s="34"/>
      <c r="C133" s="34"/>
    </row>
    <row r="134" spans="2:3" ht="12.75">
      <c r="B134" s="34"/>
      <c r="C134" s="34"/>
    </row>
    <row r="135" spans="2:3" ht="12.75">
      <c r="B135" s="34"/>
      <c r="C135" s="34"/>
    </row>
    <row r="136" spans="2:3" ht="12.75">
      <c r="B136" s="34"/>
      <c r="C136" s="34"/>
    </row>
    <row r="137" spans="2:3" ht="12.75">
      <c r="B137" s="34"/>
      <c r="C137" s="34"/>
    </row>
    <row r="138" spans="2:3" ht="12.75">
      <c r="B138" s="34"/>
      <c r="C138" s="34"/>
    </row>
    <row r="139" spans="2:3" ht="12.75">
      <c r="B139" s="34"/>
      <c r="C139" s="34"/>
    </row>
    <row r="140" spans="2:3" ht="12.75">
      <c r="B140" s="34"/>
      <c r="C140" s="34"/>
    </row>
    <row r="141" spans="2:3" ht="12.75">
      <c r="B141" s="34"/>
      <c r="C141" s="34"/>
    </row>
    <row r="142" spans="2:3" ht="12.75">
      <c r="B142" s="34"/>
      <c r="C142" s="34"/>
    </row>
    <row r="143" spans="2:3" ht="12.75">
      <c r="B143" s="34"/>
      <c r="C143" s="34"/>
    </row>
    <row r="144" spans="2:3" ht="12.75">
      <c r="B144" s="34"/>
      <c r="C144" s="34"/>
    </row>
    <row r="145" spans="2:3" ht="12.75">
      <c r="B145" s="34"/>
      <c r="C145" s="34"/>
    </row>
    <row r="146" spans="2:3" ht="12.75">
      <c r="B146" s="34"/>
      <c r="C146" s="34"/>
    </row>
    <row r="147" spans="2:3" ht="12.75">
      <c r="B147" s="34"/>
      <c r="C147" s="34"/>
    </row>
    <row r="148" spans="2:3" ht="12.75">
      <c r="B148" s="34"/>
      <c r="C148" s="34"/>
    </row>
    <row r="149" spans="2:3" ht="12.75">
      <c r="B149" s="34"/>
      <c r="C149" s="34"/>
    </row>
    <row r="150" spans="2:3" ht="12.75">
      <c r="B150" s="34"/>
      <c r="C150" s="34"/>
    </row>
    <row r="151" spans="2:3" ht="12.75">
      <c r="B151" s="34"/>
      <c r="C151" s="34"/>
    </row>
    <row r="152" spans="2:3" ht="12.75">
      <c r="B152" s="34"/>
      <c r="C152" s="34"/>
    </row>
    <row r="153" spans="2:3" ht="12.75">
      <c r="B153" s="34"/>
      <c r="C153" s="34"/>
    </row>
    <row r="154" spans="2:3" ht="12.75">
      <c r="B154" s="34"/>
      <c r="C154" s="34"/>
    </row>
    <row r="155" spans="2:3" ht="12.75">
      <c r="B155" s="34"/>
      <c r="C155" s="34"/>
    </row>
    <row r="156" spans="2:3" ht="12.75">
      <c r="B156" s="34"/>
      <c r="C156" s="34"/>
    </row>
    <row r="157" spans="2:3" ht="12.75">
      <c r="B157" s="34"/>
      <c r="C157" s="34"/>
    </row>
    <row r="158" spans="2:3" ht="12.75">
      <c r="B158" s="34"/>
      <c r="C158" s="34"/>
    </row>
    <row r="159" spans="2:3" ht="12.75">
      <c r="B159" s="34"/>
      <c r="C159" s="34"/>
    </row>
    <row r="160" spans="2:3" ht="12.75">
      <c r="B160" s="34"/>
      <c r="C160" s="34"/>
    </row>
    <row r="161" spans="2:3" ht="12.75">
      <c r="B161" s="34"/>
      <c r="C161" s="34"/>
    </row>
    <row r="162" spans="2:3" ht="12.75">
      <c r="B162" s="34"/>
      <c r="C162" s="34"/>
    </row>
    <row r="163" spans="2:3" ht="12.75">
      <c r="B163" s="34"/>
      <c r="C163" s="34"/>
    </row>
    <row r="164" spans="2:3" ht="12.75">
      <c r="B164" s="34"/>
      <c r="C164" s="34"/>
    </row>
    <row r="165" spans="2:3" ht="12.75">
      <c r="B165" s="34"/>
      <c r="C165" s="34"/>
    </row>
    <row r="166" spans="2:3" ht="12.75">
      <c r="B166" s="34"/>
      <c r="C166" s="34"/>
    </row>
    <row r="167" spans="2:3" ht="12.75">
      <c r="B167" s="34"/>
      <c r="C167" s="34"/>
    </row>
    <row r="168" spans="2:3" ht="12.75">
      <c r="B168" s="34"/>
      <c r="C168" s="34"/>
    </row>
    <row r="169" spans="2:3" ht="12.75">
      <c r="B169" s="34"/>
      <c r="C169" s="34"/>
    </row>
    <row r="170" spans="2:3" ht="12.75">
      <c r="B170" s="34"/>
      <c r="C170" s="34"/>
    </row>
    <row r="171" spans="2:3" ht="12.75">
      <c r="B171" s="34"/>
      <c r="C171" s="34"/>
    </row>
    <row r="172" spans="2:3" ht="12.75">
      <c r="B172" s="34"/>
      <c r="C172" s="34"/>
    </row>
    <row r="173" spans="2:3" ht="12.75">
      <c r="B173" s="34"/>
      <c r="C173" s="34"/>
    </row>
    <row r="174" spans="2:3" ht="12.75">
      <c r="B174" s="34"/>
      <c r="C174" s="34"/>
    </row>
    <row r="175" spans="2:3" ht="12.75">
      <c r="B175" s="34"/>
      <c r="C175" s="34"/>
    </row>
    <row r="176" spans="2:3" ht="12.75">
      <c r="B176" s="34"/>
      <c r="C176" s="34"/>
    </row>
    <row r="177" spans="2:3" ht="12.75">
      <c r="B177" s="34"/>
      <c r="C177" s="34"/>
    </row>
    <row r="178" spans="2:3" ht="12.75">
      <c r="B178" s="34"/>
      <c r="C178" s="34"/>
    </row>
    <row r="179" spans="2:3" ht="12.75">
      <c r="B179" s="34"/>
      <c r="C179" s="34"/>
    </row>
    <row r="180" spans="2:3" ht="12.75">
      <c r="B180" s="34"/>
      <c r="C180" s="34"/>
    </row>
    <row r="181" spans="2:3" ht="12.75">
      <c r="B181" s="34"/>
      <c r="C181" s="34"/>
    </row>
    <row r="182" spans="2:3" ht="12.75">
      <c r="B182" s="34"/>
      <c r="C182" s="34"/>
    </row>
    <row r="183" spans="2:3" ht="12.75">
      <c r="B183" s="34"/>
      <c r="C183" s="34"/>
    </row>
    <row r="184" spans="2:3" ht="12.75">
      <c r="B184" s="34"/>
      <c r="C184" s="34"/>
    </row>
    <row r="185" spans="2:3" ht="12.75">
      <c r="B185" s="34"/>
      <c r="C185" s="34"/>
    </row>
    <row r="186" spans="2:3" ht="12.75">
      <c r="B186" s="34"/>
      <c r="C186" s="34"/>
    </row>
    <row r="187" spans="2:3" ht="12.75">
      <c r="B187" s="34"/>
      <c r="C187" s="34"/>
    </row>
    <row r="188" spans="2:3" ht="12.75">
      <c r="B188" s="34"/>
      <c r="C188" s="34"/>
    </row>
    <row r="189" spans="2:3" ht="12.75">
      <c r="B189" s="34"/>
      <c r="C189" s="34"/>
    </row>
    <row r="190" spans="2:3" ht="12.75">
      <c r="B190" s="34"/>
      <c r="C190" s="34"/>
    </row>
    <row r="191" spans="2:3" ht="12.75">
      <c r="B191" s="34"/>
      <c r="C191" s="34"/>
    </row>
    <row r="192" spans="2:3" ht="12.75">
      <c r="B192" s="34"/>
      <c r="C192" s="34"/>
    </row>
    <row r="193" spans="2:3" ht="12.75">
      <c r="B193" s="34"/>
      <c r="C193" s="34"/>
    </row>
    <row r="194" spans="2:3" ht="12.75">
      <c r="B194" s="34"/>
      <c r="C194" s="34"/>
    </row>
    <row r="195" spans="2:3" ht="12.75">
      <c r="B195" s="34"/>
      <c r="C195" s="34"/>
    </row>
    <row r="196" spans="2:3" ht="12.75">
      <c r="B196" s="34"/>
      <c r="C196" s="34"/>
    </row>
    <row r="197" spans="2:3" ht="12.75">
      <c r="B197" s="34"/>
      <c r="C197" s="34"/>
    </row>
    <row r="198" spans="2:3" ht="12.75">
      <c r="B198" s="34"/>
      <c r="C198" s="34"/>
    </row>
    <row r="199" spans="2:3" ht="12.75">
      <c r="B199" s="34"/>
      <c r="C199" s="34"/>
    </row>
    <row r="200" spans="2:3" ht="12.75">
      <c r="B200" s="34"/>
      <c r="C200" s="34"/>
    </row>
    <row r="201" spans="2:3" ht="12.75">
      <c r="B201" s="34"/>
      <c r="C201" s="34"/>
    </row>
    <row r="202" spans="2:3" ht="12.75">
      <c r="B202" s="34"/>
      <c r="C202" s="34"/>
    </row>
    <row r="203" spans="2:3" ht="12.75">
      <c r="B203" s="34"/>
      <c r="C203" s="34"/>
    </row>
    <row r="204" spans="2:3" ht="12.75">
      <c r="B204" s="34"/>
      <c r="C204" s="34"/>
    </row>
    <row r="205" spans="2:3" ht="12.75">
      <c r="B205" s="34"/>
      <c r="C205" s="34"/>
    </row>
    <row r="206" spans="2:3" ht="12.75">
      <c r="B206" s="34"/>
      <c r="C206" s="34"/>
    </row>
    <row r="207" spans="2:3" ht="12.75">
      <c r="B207" s="34"/>
      <c r="C207" s="34"/>
    </row>
    <row r="208" spans="2:3" ht="12.75">
      <c r="B208" s="34"/>
      <c r="C208" s="34"/>
    </row>
    <row r="209" spans="2:3" ht="12.75">
      <c r="B209" s="34"/>
      <c r="C209" s="34"/>
    </row>
    <row r="210" spans="2:3" ht="12.75">
      <c r="B210" s="34"/>
      <c r="C210" s="34"/>
    </row>
    <row r="211" spans="2:3" ht="12.75">
      <c r="B211" s="34"/>
      <c r="C211" s="34"/>
    </row>
    <row r="212" spans="2:3" ht="12.75">
      <c r="B212" s="34"/>
      <c r="C212" s="34"/>
    </row>
    <row r="213" spans="2:3" ht="12.75">
      <c r="B213" s="34"/>
      <c r="C213" s="34"/>
    </row>
    <row r="214" spans="2:3" ht="12.75">
      <c r="B214" s="34"/>
      <c r="C214" s="34"/>
    </row>
    <row r="215" spans="2:3" ht="12.75">
      <c r="B215" s="34"/>
      <c r="C215" s="34"/>
    </row>
    <row r="216" spans="2:3" ht="12.75">
      <c r="B216" s="34"/>
      <c r="C216" s="34"/>
    </row>
    <row r="217" spans="2:3" ht="12.75">
      <c r="B217" s="34"/>
      <c r="C217" s="34"/>
    </row>
    <row r="218" spans="2:3" ht="12.75">
      <c r="B218" s="34"/>
      <c r="C218" s="34"/>
    </row>
    <row r="219" spans="2:3" ht="12.75">
      <c r="B219" s="34"/>
      <c r="C219" s="34"/>
    </row>
    <row r="220" spans="2:3" ht="12.75">
      <c r="B220" s="34"/>
      <c r="C220" s="34"/>
    </row>
    <row r="221" spans="2:3" ht="12.75">
      <c r="B221" s="34"/>
      <c r="C221" s="34"/>
    </row>
    <row r="222" spans="2:3" ht="12.75">
      <c r="B222" s="34"/>
      <c r="C222" s="34"/>
    </row>
    <row r="223" spans="2:3" ht="12.75">
      <c r="B223" s="34"/>
      <c r="C223" s="34"/>
    </row>
    <row r="224" spans="2:3" ht="12.75">
      <c r="B224" s="34"/>
      <c r="C224" s="34"/>
    </row>
    <row r="225" spans="2:3" ht="12.75">
      <c r="B225" s="34"/>
      <c r="C225" s="34"/>
    </row>
    <row r="226" spans="2:3" ht="12.75">
      <c r="B226" s="34"/>
      <c r="C226" s="34"/>
    </row>
    <row r="227" spans="2:3" ht="12.75">
      <c r="B227" s="34"/>
      <c r="C227" s="34"/>
    </row>
    <row r="228" spans="2:3" ht="12.75">
      <c r="B228" s="34"/>
      <c r="C228" s="34"/>
    </row>
    <row r="229" spans="2:3" ht="12.75">
      <c r="B229" s="34"/>
      <c r="C229" s="34"/>
    </row>
    <row r="230" spans="2:3" ht="12.75">
      <c r="B230" s="34"/>
      <c r="C230" s="34"/>
    </row>
    <row r="231" spans="2:3" ht="12.75">
      <c r="B231" s="34"/>
      <c r="C231" s="34"/>
    </row>
    <row r="232" spans="2:3" ht="12.75">
      <c r="B232" s="34"/>
      <c r="C232" s="34"/>
    </row>
    <row r="233" spans="2:3" ht="12.75">
      <c r="B233" s="34"/>
      <c r="C233" s="34"/>
    </row>
    <row r="234" spans="2:3" ht="12.75">
      <c r="B234" s="34"/>
      <c r="C234" s="34"/>
    </row>
    <row r="235" spans="2:3" ht="12.75">
      <c r="B235" s="34"/>
      <c r="C235" s="34"/>
    </row>
    <row r="236" spans="2:3" ht="12.75">
      <c r="B236" s="34"/>
      <c r="C236" s="34"/>
    </row>
    <row r="237" spans="2:3" ht="12.75">
      <c r="B237" s="34"/>
      <c r="C237" s="34"/>
    </row>
    <row r="238" spans="2:3" ht="12.75">
      <c r="B238" s="34"/>
      <c r="C238" s="34"/>
    </row>
    <row r="239" spans="2:3" ht="12.75">
      <c r="B239" s="34"/>
      <c r="C239" s="34"/>
    </row>
    <row r="240" spans="2:3" ht="12.75">
      <c r="B240" s="34"/>
      <c r="C240" s="34"/>
    </row>
    <row r="241" spans="2:3" ht="12.75">
      <c r="B241" s="34"/>
      <c r="C241" s="34"/>
    </row>
    <row r="242" spans="2:3" ht="12.75">
      <c r="B242" s="34"/>
      <c r="C242" s="34"/>
    </row>
    <row r="243" spans="2:3" ht="12.75">
      <c r="B243" s="34"/>
      <c r="C243" s="34"/>
    </row>
    <row r="244" spans="2:3" ht="12.75">
      <c r="B244" s="34"/>
      <c r="C244" s="34"/>
    </row>
    <row r="245" spans="2:3" ht="12.75">
      <c r="B245" s="34"/>
      <c r="C245" s="34"/>
    </row>
    <row r="246" spans="2:3" ht="12.75">
      <c r="B246" s="34"/>
      <c r="C246" s="34"/>
    </row>
    <row r="247" spans="2:3" ht="12.75">
      <c r="B247" s="34"/>
      <c r="C247" s="34"/>
    </row>
    <row r="248" spans="2:3" ht="12.75">
      <c r="B248" s="34"/>
      <c r="C248" s="34"/>
    </row>
    <row r="249" spans="2:3" ht="12.75">
      <c r="B249" s="34"/>
      <c r="C249" s="34"/>
    </row>
    <row r="250" spans="2:3" ht="12.75">
      <c r="B250" s="34"/>
      <c r="C250" s="34"/>
    </row>
    <row r="251" spans="2:3" ht="12.75">
      <c r="B251" s="34"/>
      <c r="C251" s="34"/>
    </row>
    <row r="252" spans="2:3" ht="12.75">
      <c r="B252" s="34"/>
      <c r="C252" s="34"/>
    </row>
    <row r="253" spans="2:3" ht="12.75">
      <c r="B253" s="34"/>
      <c r="C253" s="34"/>
    </row>
    <row r="254" spans="2:3" ht="12.75">
      <c r="B254" s="34"/>
      <c r="C254" s="34"/>
    </row>
    <row r="255" spans="2:3" ht="12.75">
      <c r="B255" s="34"/>
      <c r="C255" s="34"/>
    </row>
    <row r="256" spans="2:3" ht="12.75">
      <c r="B256" s="34"/>
      <c r="C256" s="34"/>
    </row>
    <row r="257" spans="2:3" ht="12.75">
      <c r="B257" s="34"/>
      <c r="C257" s="34"/>
    </row>
    <row r="258" spans="2:3" ht="12.75">
      <c r="B258" s="34"/>
      <c r="C258" s="34"/>
    </row>
    <row r="259" spans="2:3" ht="12.75">
      <c r="B259" s="34"/>
      <c r="C259" s="34"/>
    </row>
    <row r="260" spans="2:3" ht="12.75">
      <c r="B260" s="34"/>
      <c r="C260" s="34"/>
    </row>
    <row r="261" spans="2:3" ht="12.75">
      <c r="B261" s="34"/>
      <c r="C261" s="34"/>
    </row>
    <row r="262" spans="2:3" ht="12.75">
      <c r="B262" s="34"/>
      <c r="C262" s="34"/>
    </row>
    <row r="263" spans="2:3" ht="12.75">
      <c r="B263" s="34"/>
      <c r="C263" s="34"/>
    </row>
    <row r="264" spans="2:3" ht="12.75">
      <c r="B264" s="34"/>
      <c r="C264" s="34"/>
    </row>
    <row r="265" spans="2:3" ht="12.75">
      <c r="B265" s="34"/>
      <c r="C265" s="34"/>
    </row>
    <row r="266" spans="2:3" ht="12.75">
      <c r="B266" s="34"/>
      <c r="C266" s="34"/>
    </row>
    <row r="267" spans="2:3" ht="12.75">
      <c r="B267" s="34"/>
      <c r="C267" s="34"/>
    </row>
    <row r="268" spans="2:3" ht="12.75">
      <c r="B268" s="34"/>
      <c r="C268" s="34"/>
    </row>
    <row r="269" spans="2:3" ht="12.75">
      <c r="B269" s="34"/>
      <c r="C269" s="34"/>
    </row>
    <row r="270" spans="2:3" ht="12.75">
      <c r="B270" s="34"/>
      <c r="C270" s="34"/>
    </row>
    <row r="271" spans="2:3" ht="12.75">
      <c r="B271" s="34"/>
      <c r="C271" s="34"/>
    </row>
    <row r="272" spans="2:3" ht="12.75">
      <c r="B272" s="34"/>
      <c r="C272" s="34"/>
    </row>
    <row r="273" spans="2:3" ht="12.75">
      <c r="B273" s="34"/>
      <c r="C273" s="34"/>
    </row>
    <row r="274" spans="2:3" ht="12.75">
      <c r="B274" s="34"/>
      <c r="C274" s="34"/>
    </row>
    <row r="275" spans="2:3" ht="12.75">
      <c r="B275" s="34"/>
      <c r="C275" s="34"/>
    </row>
    <row r="276" spans="2:3" ht="12.75">
      <c r="B276" s="34"/>
      <c r="C276" s="34"/>
    </row>
    <row r="277" spans="2:3" ht="12.75">
      <c r="B277" s="34"/>
      <c r="C277" s="34"/>
    </row>
    <row r="278" spans="2:3" ht="12.75">
      <c r="B278" s="34"/>
      <c r="C278" s="34"/>
    </row>
    <row r="279" spans="2:3" ht="12.75">
      <c r="B279" s="34"/>
      <c r="C279" s="34"/>
    </row>
    <row r="280" spans="2:3" ht="12.75">
      <c r="B280" s="34"/>
      <c r="C280" s="34"/>
    </row>
    <row r="281" spans="2:3" ht="12.75">
      <c r="B281" s="34"/>
      <c r="C281" s="34"/>
    </row>
    <row r="282" spans="2:3" ht="12.75">
      <c r="B282" s="34"/>
      <c r="C282" s="34"/>
    </row>
    <row r="283" spans="2:3" ht="12.75">
      <c r="B283" s="34"/>
      <c r="C283" s="34"/>
    </row>
    <row r="284" spans="2:3" ht="12.75">
      <c r="B284" s="34"/>
      <c r="C284" s="34"/>
    </row>
    <row r="285" spans="2:3" ht="12.75">
      <c r="B285" s="34"/>
      <c r="C285" s="34"/>
    </row>
    <row r="286" spans="2:3" ht="12.75">
      <c r="B286" s="34"/>
      <c r="C286" s="34"/>
    </row>
    <row r="287" spans="2:3" ht="12.75">
      <c r="B287" s="34"/>
      <c r="C287" s="34"/>
    </row>
    <row r="288" spans="2:3" ht="12.75">
      <c r="B288" s="34"/>
      <c r="C288" s="34"/>
    </row>
    <row r="289" spans="2:3" ht="12.75">
      <c r="B289" s="34"/>
      <c r="C289" s="34"/>
    </row>
    <row r="290" spans="2:3" ht="12.75">
      <c r="B290" s="34"/>
      <c r="C290" s="34"/>
    </row>
    <row r="291" spans="2:3" ht="12.75">
      <c r="B291" s="34"/>
      <c r="C291" s="34"/>
    </row>
    <row r="292" spans="2:3" ht="12.75">
      <c r="B292" s="34"/>
      <c r="C292" s="34"/>
    </row>
    <row r="293" spans="2:3" ht="12.75">
      <c r="B293" s="34"/>
      <c r="C293" s="34"/>
    </row>
    <row r="294" spans="2:3" ht="12.75">
      <c r="B294" s="34"/>
      <c r="C294" s="34"/>
    </row>
    <row r="295" spans="2:3" ht="12.75">
      <c r="B295" s="34"/>
      <c r="C295" s="34"/>
    </row>
    <row r="296" spans="2:3" ht="12.75">
      <c r="B296" s="34"/>
      <c r="C296" s="34"/>
    </row>
    <row r="297" spans="2:3" ht="12.75">
      <c r="B297" s="34"/>
      <c r="C297" s="34"/>
    </row>
    <row r="298" spans="2:3" ht="12.75">
      <c r="B298" s="34"/>
      <c r="C298" s="34"/>
    </row>
    <row r="299" spans="2:3" ht="12.75">
      <c r="B299" s="34"/>
      <c r="C299" s="34"/>
    </row>
    <row r="300" spans="2:3" ht="12.75">
      <c r="B300" s="34"/>
      <c r="C300" s="34"/>
    </row>
    <row r="301" spans="2:3" ht="12.75">
      <c r="B301" s="34"/>
      <c r="C301" s="34"/>
    </row>
    <row r="302" spans="2:3" ht="12.75">
      <c r="B302" s="34"/>
      <c r="C302" s="34"/>
    </row>
    <row r="303" spans="2:3" ht="12.75">
      <c r="B303" s="34"/>
      <c r="C303" s="34"/>
    </row>
    <row r="304" spans="2:3" ht="12.75">
      <c r="B304" s="34"/>
      <c r="C304" s="34"/>
    </row>
    <row r="305" ht="12.75">
      <c r="C305" s="34"/>
    </row>
  </sheetData>
  <sheetProtection/>
  <mergeCells count="1">
    <mergeCell ref="C2:E3"/>
  </mergeCells>
  <printOptions horizontalCentered="1"/>
  <pageMargins left="0.3937007874015748" right="0.3937007874015748" top="1.1811023622047245" bottom="0.7874015748031497" header="0" footer="0"/>
  <pageSetup fitToHeight="3" horizontalDpi="300" verticalDpi="300" orientation="landscape" paperSize="9" scale="75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A1">
      <selection activeCell="S25" sqref="S25"/>
    </sheetView>
  </sheetViews>
  <sheetFormatPr defaultColWidth="11.421875" defaultRowHeight="12.75"/>
  <cols>
    <col min="1" max="1" width="2.7109375" style="0" customWidth="1"/>
    <col min="2" max="2" width="45.57421875" style="0" bestFit="1" customWidth="1"/>
    <col min="3" max="3" width="8.8515625" style="0" customWidth="1"/>
    <col min="4" max="4" width="6.57421875" style="0" bestFit="1" customWidth="1"/>
    <col min="5" max="5" width="8.8515625" style="0" customWidth="1"/>
    <col min="6" max="6" width="6.421875" style="0" bestFit="1" customWidth="1"/>
    <col min="7" max="7" width="8.8515625" style="0" customWidth="1"/>
    <col min="8" max="8" width="6.421875" style="0" bestFit="1" customWidth="1"/>
    <col min="9" max="9" width="8.8515625" style="0" customWidth="1"/>
    <col min="10" max="10" width="6.57421875" style="0" bestFit="1" customWidth="1"/>
    <col min="11" max="11" width="8.8515625" style="0" customWidth="1"/>
    <col min="12" max="12" width="6.421875" style="0" bestFit="1" customWidth="1"/>
    <col min="13" max="13" width="8.8515625" style="0" customWidth="1"/>
    <col min="14" max="14" width="4.421875" style="0" bestFit="1" customWidth="1"/>
    <col min="15" max="15" width="5.8515625" style="0" bestFit="1" customWidth="1"/>
    <col min="16" max="16" width="9.7109375" style="0" customWidth="1"/>
  </cols>
  <sheetData>
    <row r="1" spans="1:16" ht="16.5" customHeight="1">
      <c r="A1" s="247" t="s">
        <v>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9"/>
    </row>
    <row r="2" spans="1:16" ht="11.25" customHeight="1">
      <c r="A2" s="47" t="s">
        <v>5</v>
      </c>
      <c r="B2" s="48" t="s">
        <v>5</v>
      </c>
      <c r="C2" s="49"/>
      <c r="D2" s="50"/>
      <c r="E2" s="51"/>
      <c r="F2" s="50"/>
      <c r="G2" s="50"/>
      <c r="H2" s="50"/>
      <c r="I2" s="50"/>
      <c r="J2" s="50"/>
      <c r="K2" s="50"/>
      <c r="L2" s="50"/>
      <c r="M2" s="49"/>
      <c r="N2" s="49"/>
      <c r="O2" s="52"/>
      <c r="P2" s="53"/>
    </row>
    <row r="3" spans="1:16" ht="12.75">
      <c r="A3" s="88" t="str">
        <f>Orçamento!A5</f>
        <v>Obra: Ampliação do Centro de Saúde</v>
      </c>
      <c r="B3" s="89"/>
      <c r="C3" s="90"/>
      <c r="D3" s="90"/>
      <c r="E3" s="90"/>
      <c r="F3" s="55"/>
      <c r="G3" s="55"/>
      <c r="H3" s="54"/>
      <c r="I3" s="256" t="str">
        <f>Orçamento!C5</f>
        <v>Data: 10/02/2016</v>
      </c>
      <c r="J3" s="256"/>
      <c r="K3" s="257"/>
      <c r="L3" s="56"/>
      <c r="M3" s="50"/>
      <c r="N3" s="57"/>
      <c r="O3" s="57"/>
      <c r="P3" s="58"/>
    </row>
    <row r="4" spans="1:16" ht="12.75">
      <c r="A4" s="252" t="str">
        <f>Orçamento!A6</f>
        <v>Endereço: Rua C - Distrito de Prata - Bandeirante/SC</v>
      </c>
      <c r="B4" s="253"/>
      <c r="C4" s="253"/>
      <c r="D4" s="253"/>
      <c r="E4" s="253"/>
      <c r="F4" s="50"/>
      <c r="G4" s="50"/>
      <c r="H4" s="57" t="s">
        <v>5</v>
      </c>
      <c r="I4" s="258" t="str">
        <f>Orçamento!C6</f>
        <v>ÁREA: 31,96 m² </v>
      </c>
      <c r="J4" s="258"/>
      <c r="K4" s="253"/>
      <c r="L4" s="50"/>
      <c r="M4" s="50"/>
      <c r="N4" s="57"/>
      <c r="O4" s="57"/>
      <c r="P4" s="59"/>
    </row>
    <row r="5" spans="1:16" ht="12.75">
      <c r="A5" s="254" t="str">
        <f>Orçamento!A7</f>
        <v>Proprietário: Fundo Municipal de Saúde de Bandeirante</v>
      </c>
      <c r="B5" s="255"/>
      <c r="C5" s="255"/>
      <c r="D5" s="255"/>
      <c r="E5" s="255"/>
      <c r="F5" s="60"/>
      <c r="G5" s="60"/>
      <c r="H5" s="60" t="s">
        <v>5</v>
      </c>
      <c r="I5" s="60"/>
      <c r="J5" s="61"/>
      <c r="K5" s="61"/>
      <c r="L5" s="61"/>
      <c r="M5" s="61"/>
      <c r="N5" s="62" t="s">
        <v>5</v>
      </c>
      <c r="O5" s="60"/>
      <c r="P5" s="63"/>
    </row>
    <row r="6" spans="1:16" ht="12.75">
      <c r="A6" s="211"/>
      <c r="B6" s="212"/>
      <c r="C6" s="84"/>
      <c r="D6" s="84"/>
      <c r="E6" s="250" t="s">
        <v>21</v>
      </c>
      <c r="F6" s="251"/>
      <c r="G6" s="251"/>
      <c r="H6" s="251"/>
      <c r="I6" s="251"/>
      <c r="J6" s="251"/>
      <c r="K6" s="84"/>
      <c r="L6" s="84"/>
      <c r="M6" s="84"/>
      <c r="N6" s="213"/>
      <c r="O6" s="84"/>
      <c r="P6" s="214"/>
    </row>
    <row r="7" spans="1:16" ht="12.75">
      <c r="A7" s="143" t="s">
        <v>5</v>
      </c>
      <c r="B7" s="215" t="s">
        <v>6</v>
      </c>
      <c r="C7" s="206">
        <v>1</v>
      </c>
      <c r="D7" s="216"/>
      <c r="E7" s="206">
        <v>2</v>
      </c>
      <c r="F7" s="216"/>
      <c r="G7" s="206">
        <v>3</v>
      </c>
      <c r="H7" s="216"/>
      <c r="I7" s="206">
        <v>4</v>
      </c>
      <c r="J7" s="216"/>
      <c r="K7" s="206">
        <v>5</v>
      </c>
      <c r="L7" s="216"/>
      <c r="M7" s="206">
        <v>6</v>
      </c>
      <c r="N7" s="214"/>
      <c r="O7" s="85"/>
      <c r="P7" s="216" t="s">
        <v>3</v>
      </c>
    </row>
    <row r="8" spans="1:16" ht="12.75">
      <c r="A8" s="217"/>
      <c r="B8" s="214"/>
      <c r="C8" s="218" t="s">
        <v>7</v>
      </c>
      <c r="D8" s="218" t="s">
        <v>8</v>
      </c>
      <c r="E8" s="218" t="s">
        <v>7</v>
      </c>
      <c r="F8" s="218" t="s">
        <v>8</v>
      </c>
      <c r="G8" s="218" t="s">
        <v>7</v>
      </c>
      <c r="H8" s="218" t="s">
        <v>8</v>
      </c>
      <c r="I8" s="218" t="s">
        <v>7</v>
      </c>
      <c r="J8" s="218" t="s">
        <v>8</v>
      </c>
      <c r="K8" s="218" t="s">
        <v>7</v>
      </c>
      <c r="L8" s="218" t="s">
        <v>8</v>
      </c>
      <c r="M8" s="218" t="s">
        <v>7</v>
      </c>
      <c r="N8" s="218" t="s">
        <v>8</v>
      </c>
      <c r="O8" s="218" t="s">
        <v>8</v>
      </c>
      <c r="P8" s="218" t="s">
        <v>7</v>
      </c>
    </row>
    <row r="9" spans="1:16" ht="12.75">
      <c r="A9" s="211"/>
      <c r="B9" s="212"/>
      <c r="C9" s="212"/>
      <c r="D9" s="212"/>
      <c r="E9" s="139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</row>
    <row r="10" spans="1:16" ht="12.75">
      <c r="A10" s="219">
        <v>1</v>
      </c>
      <c r="B10" s="220" t="s">
        <v>37</v>
      </c>
      <c r="C10" s="221">
        <f>P10*D10/100</f>
        <v>1034.13</v>
      </c>
      <c r="D10" s="221">
        <v>100</v>
      </c>
      <c r="E10" s="139"/>
      <c r="F10" s="221">
        <v>0</v>
      </c>
      <c r="G10" s="212"/>
      <c r="H10" s="221">
        <v>0</v>
      </c>
      <c r="I10" s="212"/>
      <c r="J10" s="221">
        <v>0</v>
      </c>
      <c r="K10" s="212"/>
      <c r="L10" s="221">
        <v>0</v>
      </c>
      <c r="M10" s="212"/>
      <c r="N10" s="221">
        <v>0</v>
      </c>
      <c r="O10" s="139">
        <f>(P10/P24*10000)/100</f>
        <v>2.7949459459459467</v>
      </c>
      <c r="P10" s="221">
        <v>1034.13</v>
      </c>
    </row>
    <row r="11" spans="1:16" ht="12.75">
      <c r="A11" s="219">
        <v>2</v>
      </c>
      <c r="B11" s="220" t="s">
        <v>9</v>
      </c>
      <c r="C11" s="221">
        <f>P11*D11/100</f>
        <v>2568.16</v>
      </c>
      <c r="D11" s="221">
        <v>100</v>
      </c>
      <c r="E11" s="221"/>
      <c r="F11" s="221">
        <v>0</v>
      </c>
      <c r="G11" s="221"/>
      <c r="H11" s="221">
        <v>0</v>
      </c>
      <c r="I11" s="221"/>
      <c r="J11" s="221">
        <v>0</v>
      </c>
      <c r="K11" s="221"/>
      <c r="L11" s="221">
        <v>0</v>
      </c>
      <c r="M11" s="221"/>
      <c r="N11" s="221">
        <v>0</v>
      </c>
      <c r="O11" s="139">
        <f>(P11/P24*10000)/100</f>
        <v>6.940972972972974</v>
      </c>
      <c r="P11" s="221">
        <v>2568.16</v>
      </c>
    </row>
    <row r="12" spans="1:16" ht="12.75">
      <c r="A12" s="219">
        <v>3</v>
      </c>
      <c r="B12" s="222" t="s">
        <v>10</v>
      </c>
      <c r="C12" s="223">
        <f>P12*D12/100</f>
        <v>1292.16</v>
      </c>
      <c r="D12" s="221">
        <v>50</v>
      </c>
      <c r="E12" s="221">
        <f>P12*F12/100</f>
        <v>1292.16</v>
      </c>
      <c r="F12" s="221">
        <v>50</v>
      </c>
      <c r="G12" s="221"/>
      <c r="H12" s="221">
        <v>0</v>
      </c>
      <c r="I12" s="221"/>
      <c r="J12" s="221">
        <v>0</v>
      </c>
      <c r="K12" s="221"/>
      <c r="L12" s="221">
        <v>0</v>
      </c>
      <c r="M12" s="221"/>
      <c r="N12" s="221">
        <v>0</v>
      </c>
      <c r="O12" s="139">
        <f>(P12/P24*10000)/100</f>
        <v>6.98464864864865</v>
      </c>
      <c r="P12" s="221">
        <v>2584.32</v>
      </c>
    </row>
    <row r="13" spans="1:16" ht="12.75">
      <c r="A13" s="219">
        <v>4</v>
      </c>
      <c r="B13" s="222" t="s">
        <v>209</v>
      </c>
      <c r="C13" s="223">
        <f>P13*D13/100</f>
        <v>1904.265</v>
      </c>
      <c r="D13" s="221">
        <v>50</v>
      </c>
      <c r="E13" s="221">
        <f>P13*F13/100</f>
        <v>1904.265</v>
      </c>
      <c r="F13" s="221">
        <v>50</v>
      </c>
      <c r="G13" s="221"/>
      <c r="H13" s="221">
        <v>0</v>
      </c>
      <c r="I13" s="221"/>
      <c r="J13" s="221">
        <v>0</v>
      </c>
      <c r="K13" s="221"/>
      <c r="L13" s="221">
        <v>0</v>
      </c>
      <c r="M13" s="221"/>
      <c r="N13" s="221">
        <v>0</v>
      </c>
      <c r="O13" s="139">
        <f>(P13/P24*10000)/100</f>
        <v>10.293324324324326</v>
      </c>
      <c r="P13" s="221">
        <v>3808.53</v>
      </c>
    </row>
    <row r="14" spans="1:16" ht="12.75">
      <c r="A14" s="219">
        <v>5</v>
      </c>
      <c r="B14" s="222" t="s">
        <v>11</v>
      </c>
      <c r="C14" s="223"/>
      <c r="D14" s="221">
        <v>0</v>
      </c>
      <c r="E14" s="224"/>
      <c r="F14" s="221">
        <v>0</v>
      </c>
      <c r="G14" s="221">
        <f aca="true" t="shared" si="0" ref="G14:G19">P14*H14/100</f>
        <v>1545.93</v>
      </c>
      <c r="H14" s="221">
        <v>50</v>
      </c>
      <c r="I14" s="221">
        <f>P14*J14/100</f>
        <v>1545.93</v>
      </c>
      <c r="J14" s="221">
        <v>50</v>
      </c>
      <c r="K14" s="221"/>
      <c r="L14" s="221">
        <v>0</v>
      </c>
      <c r="M14" s="221"/>
      <c r="N14" s="221">
        <v>0</v>
      </c>
      <c r="O14" s="139">
        <f>(P14/P24*10000)/100</f>
        <v>8.35637837837838</v>
      </c>
      <c r="P14" s="221">
        <v>3091.86</v>
      </c>
    </row>
    <row r="15" spans="1:16" ht="12.75">
      <c r="A15" s="219">
        <v>6</v>
      </c>
      <c r="B15" s="225" t="s">
        <v>12</v>
      </c>
      <c r="C15" s="221"/>
      <c r="D15" s="221">
        <v>0</v>
      </c>
      <c r="E15" s="221">
        <f>P15*F15/100</f>
        <v>6621.13</v>
      </c>
      <c r="F15" s="221">
        <v>100</v>
      </c>
      <c r="G15" s="221"/>
      <c r="H15" s="221">
        <v>0</v>
      </c>
      <c r="I15" s="221"/>
      <c r="J15" s="221">
        <v>0</v>
      </c>
      <c r="K15" s="221"/>
      <c r="L15" s="221">
        <v>0</v>
      </c>
      <c r="M15" s="221"/>
      <c r="N15" s="221">
        <v>0</v>
      </c>
      <c r="O15" s="139">
        <f>(P15/P24*10000)/100</f>
        <v>17.894945945945953</v>
      </c>
      <c r="P15" s="221">
        <v>6621.13</v>
      </c>
    </row>
    <row r="16" spans="1:16" ht="12.75">
      <c r="A16" s="219">
        <v>7</v>
      </c>
      <c r="B16" s="225" t="s">
        <v>13</v>
      </c>
      <c r="C16" s="221"/>
      <c r="D16" s="221">
        <v>0</v>
      </c>
      <c r="E16" s="221"/>
      <c r="F16" s="221">
        <v>0</v>
      </c>
      <c r="G16" s="221">
        <f t="shared" si="0"/>
        <v>5217.23</v>
      </c>
      <c r="H16" s="221">
        <v>100</v>
      </c>
      <c r="I16" s="221"/>
      <c r="J16" s="221">
        <v>0</v>
      </c>
      <c r="K16" s="221"/>
      <c r="L16" s="221">
        <v>0</v>
      </c>
      <c r="M16" s="221"/>
      <c r="N16" s="221">
        <v>0</v>
      </c>
      <c r="O16" s="139">
        <f>(P16/P24*10000)/100</f>
        <v>14.100621621621624</v>
      </c>
      <c r="P16" s="221">
        <v>5217.23</v>
      </c>
    </row>
    <row r="17" spans="1:16" ht="12.75">
      <c r="A17" s="219">
        <v>8</v>
      </c>
      <c r="B17" s="220" t="s">
        <v>14</v>
      </c>
      <c r="C17" s="221"/>
      <c r="D17" s="221">
        <v>0</v>
      </c>
      <c r="E17" s="221"/>
      <c r="F17" s="221">
        <v>0</v>
      </c>
      <c r="G17" s="221">
        <f t="shared" si="0"/>
        <v>1089.5919999999999</v>
      </c>
      <c r="H17" s="221">
        <v>40</v>
      </c>
      <c r="I17" s="221">
        <f>P17*J17/100</f>
        <v>1634.388</v>
      </c>
      <c r="J17" s="221">
        <v>60</v>
      </c>
      <c r="K17" s="221"/>
      <c r="L17" s="221">
        <v>0</v>
      </c>
      <c r="M17" s="221"/>
      <c r="N17" s="221">
        <v>0</v>
      </c>
      <c r="O17" s="139">
        <f>(P17/P24*10000)/100</f>
        <v>7.362108108108109</v>
      </c>
      <c r="P17" s="221">
        <v>2723.98</v>
      </c>
    </row>
    <row r="18" spans="1:16" ht="12.75">
      <c r="A18" s="219">
        <v>9</v>
      </c>
      <c r="B18" s="220" t="s">
        <v>227</v>
      </c>
      <c r="C18" s="223"/>
      <c r="D18" s="221">
        <v>0</v>
      </c>
      <c r="E18" s="221">
        <f>P18*F18/100</f>
        <v>346.033</v>
      </c>
      <c r="F18" s="221">
        <v>10</v>
      </c>
      <c r="G18" s="221">
        <f t="shared" si="0"/>
        <v>346.033</v>
      </c>
      <c r="H18" s="221">
        <v>10</v>
      </c>
      <c r="I18" s="221">
        <f>P18*J18/100</f>
        <v>1384.132</v>
      </c>
      <c r="J18" s="221">
        <v>40</v>
      </c>
      <c r="K18" s="221">
        <f>P18*L18/100</f>
        <v>1384.132</v>
      </c>
      <c r="L18" s="221">
        <v>40</v>
      </c>
      <c r="M18" s="221"/>
      <c r="N18" s="221">
        <v>0</v>
      </c>
      <c r="O18" s="139">
        <f>(P18/P24*10000)/100</f>
        <v>9.352243243243246</v>
      </c>
      <c r="P18" s="221">
        <v>3460.33</v>
      </c>
    </row>
    <row r="19" spans="1:16" ht="12.75">
      <c r="A19" s="219">
        <v>10</v>
      </c>
      <c r="B19" s="220" t="s">
        <v>70</v>
      </c>
      <c r="C19" s="221"/>
      <c r="D19" s="221">
        <v>0</v>
      </c>
      <c r="E19" s="221">
        <f>P19*F19/100</f>
        <v>148.18</v>
      </c>
      <c r="F19" s="221">
        <v>10</v>
      </c>
      <c r="G19" s="221">
        <f t="shared" si="0"/>
        <v>148.18</v>
      </c>
      <c r="H19" s="221">
        <v>10</v>
      </c>
      <c r="I19" s="221">
        <f>P19*J19/100</f>
        <v>592.72</v>
      </c>
      <c r="J19" s="221">
        <v>40</v>
      </c>
      <c r="K19" s="221">
        <f>P19*L19/100</f>
        <v>592.72</v>
      </c>
      <c r="L19" s="221">
        <v>40</v>
      </c>
      <c r="M19" s="221"/>
      <c r="N19" s="221">
        <v>0</v>
      </c>
      <c r="O19" s="139">
        <f>(P19/P24*10000)/100</f>
        <v>4.0048648648648655</v>
      </c>
      <c r="P19" s="221">
        <v>1481.8</v>
      </c>
    </row>
    <row r="20" spans="1:16" ht="12.75">
      <c r="A20" s="219">
        <v>11</v>
      </c>
      <c r="B20" s="220" t="s">
        <v>100</v>
      </c>
      <c r="C20" s="221"/>
      <c r="D20" s="221">
        <v>0</v>
      </c>
      <c r="E20" s="221"/>
      <c r="F20" s="221">
        <v>0</v>
      </c>
      <c r="G20" s="221"/>
      <c r="H20" s="221">
        <v>0</v>
      </c>
      <c r="I20" s="221"/>
      <c r="J20" s="221">
        <v>0</v>
      </c>
      <c r="K20" s="221">
        <f>P20*L20/100</f>
        <v>360.22</v>
      </c>
      <c r="L20" s="221">
        <v>100</v>
      </c>
      <c r="M20" s="221"/>
      <c r="N20" s="221">
        <v>0</v>
      </c>
      <c r="O20" s="139">
        <f>(P20/P24*10000)/100</f>
        <v>0.9735675675675678</v>
      </c>
      <c r="P20" s="221">
        <v>360.22</v>
      </c>
    </row>
    <row r="21" spans="1:16" ht="12.75">
      <c r="A21" s="219">
        <v>12</v>
      </c>
      <c r="B21" s="220" t="s">
        <v>15</v>
      </c>
      <c r="C21" s="221"/>
      <c r="D21" s="221">
        <v>0</v>
      </c>
      <c r="E21" s="221"/>
      <c r="F21" s="221">
        <v>0</v>
      </c>
      <c r="G21" s="221"/>
      <c r="H21" s="221">
        <v>0</v>
      </c>
      <c r="I21" s="221"/>
      <c r="J21" s="221">
        <v>0</v>
      </c>
      <c r="K21" s="221">
        <f>P21*L21/100</f>
        <v>3989.51</v>
      </c>
      <c r="L21" s="221">
        <v>100</v>
      </c>
      <c r="M21" s="221"/>
      <c r="N21" s="221">
        <v>0</v>
      </c>
      <c r="O21" s="139">
        <f>(P21/P24*10000)/100</f>
        <v>10.782459459459462</v>
      </c>
      <c r="P21" s="221">
        <v>3989.51</v>
      </c>
    </row>
    <row r="22" spans="1:16" ht="12.75">
      <c r="A22" s="219">
        <v>13</v>
      </c>
      <c r="B22" s="220" t="s">
        <v>76</v>
      </c>
      <c r="C22" s="221">
        <f>P22*D22/100</f>
        <v>5.881</v>
      </c>
      <c r="D22" s="221">
        <v>10</v>
      </c>
      <c r="E22" s="221">
        <f>P22*F22/100</f>
        <v>5.881</v>
      </c>
      <c r="F22" s="221">
        <v>10</v>
      </c>
      <c r="G22" s="221">
        <f>P22*H22/100</f>
        <v>5.881</v>
      </c>
      <c r="H22" s="221">
        <v>10</v>
      </c>
      <c r="I22" s="221">
        <f>P22*J22/100</f>
        <v>5.881</v>
      </c>
      <c r="J22" s="221">
        <v>10</v>
      </c>
      <c r="K22" s="221">
        <f>P22*L22/100</f>
        <v>35.286</v>
      </c>
      <c r="L22" s="221">
        <v>60</v>
      </c>
      <c r="M22" s="221"/>
      <c r="N22" s="221">
        <v>0</v>
      </c>
      <c r="O22" s="139">
        <f>(P22/P24*10000)/100</f>
        <v>0.15894594594594597</v>
      </c>
      <c r="P22" s="221">
        <v>58.81</v>
      </c>
    </row>
    <row r="23" spans="1:16" ht="12.75">
      <c r="A23" s="143"/>
      <c r="B23" s="226"/>
      <c r="C23" s="221"/>
      <c r="D23" s="226"/>
      <c r="E23" s="221"/>
      <c r="F23" s="226"/>
      <c r="G23" s="221"/>
      <c r="H23" s="226"/>
      <c r="I23" s="221"/>
      <c r="J23" s="226"/>
      <c r="K23" s="221"/>
      <c r="L23" s="226"/>
      <c r="M23" s="221"/>
      <c r="N23" s="226"/>
      <c r="O23" s="227"/>
      <c r="P23" s="221"/>
    </row>
    <row r="24" spans="1:16" ht="12.75">
      <c r="A24" s="219"/>
      <c r="B24" s="228" t="s">
        <v>16</v>
      </c>
      <c r="C24" s="229">
        <f>SUM(C10:C22)</f>
        <v>6804.5960000000005</v>
      </c>
      <c r="D24" s="230"/>
      <c r="E24" s="229">
        <f>SUM(E10:E22)</f>
        <v>10317.649</v>
      </c>
      <c r="F24" s="230"/>
      <c r="G24" s="229">
        <f>SUM(G10:G22)</f>
        <v>8352.846</v>
      </c>
      <c r="H24" s="230"/>
      <c r="I24" s="229">
        <f>SUM(I10:I22)</f>
        <v>5163.051000000001</v>
      </c>
      <c r="J24" s="230"/>
      <c r="K24" s="229">
        <f>SUM(K10:K22)</f>
        <v>6361.868</v>
      </c>
      <c r="L24" s="231"/>
      <c r="M24" s="229">
        <f>SUM(M11:M23)</f>
        <v>0</v>
      </c>
      <c r="N24" s="231"/>
      <c r="O24" s="232">
        <f>SUM(O10:O22)</f>
        <v>100.00002702702706</v>
      </c>
      <c r="P24" s="229">
        <f>SUM(P10:P22)-0.01</f>
        <v>36999.99999999999</v>
      </c>
    </row>
    <row r="25" spans="1:16" ht="12.75">
      <c r="A25" s="219" t="s">
        <v>5</v>
      </c>
      <c r="B25" s="228" t="s">
        <v>17</v>
      </c>
      <c r="C25" s="229">
        <f>+C24</f>
        <v>6804.5960000000005</v>
      </c>
      <c r="D25" s="230"/>
      <c r="E25" s="229">
        <f>E24+C25</f>
        <v>17122.245</v>
      </c>
      <c r="F25" s="230"/>
      <c r="G25" s="229">
        <f>G24+E25</f>
        <v>25475.091</v>
      </c>
      <c r="H25" s="230"/>
      <c r="I25" s="229">
        <f>I24+G25</f>
        <v>30638.142</v>
      </c>
      <c r="J25" s="230"/>
      <c r="K25" s="229">
        <f>K24+I25-0.01</f>
        <v>37000</v>
      </c>
      <c r="L25" s="231"/>
      <c r="M25" s="229">
        <f>M24+K25</f>
        <v>37000</v>
      </c>
      <c r="N25" s="231"/>
      <c r="O25" s="231"/>
      <c r="P25" s="233"/>
    </row>
    <row r="26" spans="1:16" ht="12.75">
      <c r="A26" s="219" t="s">
        <v>5</v>
      </c>
      <c r="B26" s="228" t="s">
        <v>18</v>
      </c>
      <c r="C26" s="229">
        <f>(C24/P24*10000)/100</f>
        <v>18.390800000000002</v>
      </c>
      <c r="D26" s="230"/>
      <c r="E26" s="229">
        <f>(E24/P24*10000)/100</f>
        <v>27.88553783783784</v>
      </c>
      <c r="F26" s="230"/>
      <c r="G26" s="229">
        <f>(G24/P24*10000)/100</f>
        <v>22.575259459459463</v>
      </c>
      <c r="H26" s="230"/>
      <c r="I26" s="229">
        <f>(I24/P24*10000)/100</f>
        <v>13.954191891891899</v>
      </c>
      <c r="J26" s="230"/>
      <c r="K26" s="229">
        <f>(K24/P24*10000)/100</f>
        <v>17.19423783783784</v>
      </c>
      <c r="L26" s="231"/>
      <c r="M26" s="229">
        <f>(M24/P24*10000)/100</f>
        <v>0</v>
      </c>
      <c r="N26" s="231"/>
      <c r="O26" s="231"/>
      <c r="P26" s="233"/>
    </row>
    <row r="27" spans="1:16" ht="12.75">
      <c r="A27" s="234"/>
      <c r="B27" s="235" t="s">
        <v>19</v>
      </c>
      <c r="C27" s="229">
        <f>+C26</f>
        <v>18.390800000000002</v>
      </c>
      <c r="D27" s="230"/>
      <c r="E27" s="229">
        <f>+E26+C27</f>
        <v>46.27633783783784</v>
      </c>
      <c r="F27" s="230"/>
      <c r="G27" s="229">
        <f>+G26+E27</f>
        <v>68.8515972972973</v>
      </c>
      <c r="H27" s="230"/>
      <c r="I27" s="229">
        <f>+I26+G27</f>
        <v>82.8057891891892</v>
      </c>
      <c r="J27" s="230"/>
      <c r="K27" s="229">
        <f>+K26+I27</f>
        <v>100.00002702702704</v>
      </c>
      <c r="L27" s="231"/>
      <c r="M27" s="229">
        <f>+M26+K27</f>
        <v>100.00002702702704</v>
      </c>
      <c r="N27" s="231"/>
      <c r="O27" s="231"/>
      <c r="P27" s="233"/>
    </row>
    <row r="28" spans="1:16" ht="9.75" customHeight="1">
      <c r="A28" s="6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64"/>
    </row>
    <row r="29" spans="1:16" ht="9.75" customHeight="1">
      <c r="A29" s="66"/>
      <c r="B29" s="50"/>
      <c r="C29" s="57" t="s">
        <v>5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64"/>
    </row>
    <row r="30" spans="1:16" ht="9.75" customHeight="1">
      <c r="A30" s="67"/>
      <c r="B30" s="68"/>
      <c r="C30" s="69"/>
      <c r="D30" s="68"/>
      <c r="E30" s="68"/>
      <c r="F30" s="68"/>
      <c r="G30" s="68"/>
      <c r="H30" s="70"/>
      <c r="I30" s="68"/>
      <c r="J30" s="68"/>
      <c r="K30" s="68"/>
      <c r="L30" s="68"/>
      <c r="M30" s="68"/>
      <c r="N30" s="68"/>
      <c r="O30" s="68"/>
      <c r="P30" s="71"/>
    </row>
    <row r="31" spans="1:16" ht="9.75" customHeight="1">
      <c r="A31" s="67"/>
      <c r="B31" s="78"/>
      <c r="C31" s="79"/>
      <c r="D31" s="78"/>
      <c r="E31" s="78"/>
      <c r="F31" s="78"/>
      <c r="G31" s="78"/>
      <c r="H31" s="80"/>
      <c r="I31" s="78"/>
      <c r="J31" s="78"/>
      <c r="K31" s="78"/>
      <c r="L31" s="78"/>
      <c r="M31" s="78"/>
      <c r="N31" s="78"/>
      <c r="O31" s="68"/>
      <c r="P31" s="71"/>
    </row>
    <row r="32" spans="1:16" ht="9.75" customHeight="1">
      <c r="A32" s="67"/>
      <c r="B32" s="78"/>
      <c r="C32" s="79"/>
      <c r="D32" s="78"/>
      <c r="E32" s="78"/>
      <c r="F32" s="78"/>
      <c r="G32" s="78"/>
      <c r="H32" s="80"/>
      <c r="I32" s="78"/>
      <c r="J32" s="78"/>
      <c r="K32" s="78"/>
      <c r="L32" s="78"/>
      <c r="M32" s="78"/>
      <c r="N32" s="78"/>
      <c r="O32" s="68"/>
      <c r="P32" s="71"/>
    </row>
    <row r="33" spans="1:16" ht="9.75" customHeight="1">
      <c r="A33" s="72"/>
      <c r="B33" s="238" t="s">
        <v>23</v>
      </c>
      <c r="C33" s="239"/>
      <c r="D33" s="239"/>
      <c r="E33" s="239"/>
      <c r="F33" s="81"/>
      <c r="G33" s="81"/>
      <c r="H33" s="81"/>
      <c r="I33" s="244" t="s">
        <v>24</v>
      </c>
      <c r="J33" s="243"/>
      <c r="K33" s="243"/>
      <c r="L33" s="243"/>
      <c r="M33" s="243"/>
      <c r="N33" s="82"/>
      <c r="O33" s="68"/>
      <c r="P33" s="71"/>
    </row>
    <row r="34" spans="1:16" ht="10.5" customHeight="1">
      <c r="A34" s="72" t="s">
        <v>20</v>
      </c>
      <c r="B34" s="238" t="s">
        <v>149</v>
      </c>
      <c r="C34" s="239"/>
      <c r="D34" s="239"/>
      <c r="E34" s="239"/>
      <c r="F34" s="81"/>
      <c r="G34" s="81"/>
      <c r="H34" s="81"/>
      <c r="I34" s="242" t="s">
        <v>22</v>
      </c>
      <c r="J34" s="243"/>
      <c r="K34" s="243"/>
      <c r="L34" s="243"/>
      <c r="M34" s="243"/>
      <c r="N34" s="83"/>
      <c r="O34" s="73"/>
      <c r="P34" s="71"/>
    </row>
    <row r="35" spans="1:16" ht="12" customHeight="1">
      <c r="A35" s="74"/>
      <c r="B35" s="240" t="s">
        <v>147</v>
      </c>
      <c r="C35" s="241"/>
      <c r="D35" s="241"/>
      <c r="E35" s="241"/>
      <c r="F35" s="84"/>
      <c r="G35" s="84"/>
      <c r="H35" s="84"/>
      <c r="I35" s="245" t="s">
        <v>25</v>
      </c>
      <c r="J35" s="246"/>
      <c r="K35" s="246"/>
      <c r="L35" s="246"/>
      <c r="M35" s="246"/>
      <c r="N35" s="85"/>
      <c r="O35" s="75"/>
      <c r="P35" s="76"/>
    </row>
    <row r="36" spans="2:14" ht="12.75">
      <c r="B36" s="86"/>
      <c r="C36" s="86"/>
      <c r="D36" s="86"/>
      <c r="E36" s="86"/>
      <c r="F36" s="86"/>
      <c r="G36" s="86"/>
      <c r="H36" s="86"/>
      <c r="I36" s="86"/>
      <c r="J36" s="86"/>
      <c r="K36" s="87"/>
      <c r="L36" s="87"/>
      <c r="M36" s="87"/>
      <c r="N36" s="87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1" spans="2:10" ht="12.75">
      <c r="B41" s="2"/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  <row r="43" spans="2:10" ht="12.75">
      <c r="B43" s="2"/>
      <c r="C43" s="2"/>
      <c r="D43" s="2"/>
      <c r="E43" s="2"/>
      <c r="F43" s="2"/>
      <c r="G43" s="2"/>
      <c r="H43" s="2"/>
      <c r="I43" s="2"/>
      <c r="J43" s="2"/>
    </row>
    <row r="44" spans="2:10" ht="12.75">
      <c r="B44" s="2"/>
      <c r="C44" s="2"/>
      <c r="D44" s="2"/>
      <c r="E44" s="2"/>
      <c r="F44" s="2"/>
      <c r="G44" s="2"/>
      <c r="H44" s="2"/>
      <c r="I44" s="2"/>
      <c r="J44" s="2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  <row r="46" spans="2:10" ht="12.75">
      <c r="B46" s="2"/>
      <c r="C46" s="2"/>
      <c r="D46" s="2"/>
      <c r="E46" s="2"/>
      <c r="F46" s="2"/>
      <c r="G46" s="2"/>
      <c r="H46" s="2"/>
      <c r="I46" s="2"/>
      <c r="J46" s="2"/>
    </row>
    <row r="47" spans="2:10" ht="12.75">
      <c r="B47" s="2"/>
      <c r="C47" s="2"/>
      <c r="D47" s="2"/>
      <c r="E47" s="2"/>
      <c r="F47" s="2"/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  <row r="51" spans="2:10" ht="12.75">
      <c r="B51" s="2"/>
      <c r="C51" s="2"/>
      <c r="D51" s="2"/>
      <c r="E51" s="2"/>
      <c r="F51" s="2"/>
      <c r="G51" s="2"/>
      <c r="H51" s="2"/>
      <c r="I51" s="2"/>
      <c r="J51" s="2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  <row r="53" spans="2:10" ht="12.75">
      <c r="B53" s="2"/>
      <c r="C53" s="2"/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</sheetData>
  <sheetProtection/>
  <mergeCells count="12">
    <mergeCell ref="A1:P1"/>
    <mergeCell ref="E6:J6"/>
    <mergeCell ref="A4:E4"/>
    <mergeCell ref="A5:E5"/>
    <mergeCell ref="I3:K3"/>
    <mergeCell ref="I4:K4"/>
    <mergeCell ref="B34:E34"/>
    <mergeCell ref="B35:E35"/>
    <mergeCell ref="B33:E33"/>
    <mergeCell ref="I34:M34"/>
    <mergeCell ref="I33:M33"/>
    <mergeCell ref="I35:M35"/>
  </mergeCells>
  <printOptions horizontalCentered="1"/>
  <pageMargins left="0.7480314960629921" right="0.7480314960629921" top="1.3779527559055118" bottom="0.984251968503937" header="0.5118110236220472" footer="0.5118110236220472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Microsoft</cp:lastModifiedBy>
  <cp:lastPrinted>2016-02-11T18:38:44Z</cp:lastPrinted>
  <dcterms:created xsi:type="dcterms:W3CDTF">2001-11-23T10:44:52Z</dcterms:created>
  <dcterms:modified xsi:type="dcterms:W3CDTF">2016-02-11T18:39:12Z</dcterms:modified>
  <cp:category/>
  <cp:version/>
  <cp:contentType/>
  <cp:contentStatus/>
</cp:coreProperties>
</file>